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pivotCache/pivotCacheDefinition19.xml" ContentType="application/vnd.openxmlformats-officedocument.spreadsheetml.pivotCacheDefinition+xml"/>
  <Override PartName="/xl/pivotCache/pivotCacheDefinition20.xml" ContentType="application/vnd.openxmlformats-officedocument.spreadsheetml.pivotCacheDefinition+xml"/>
  <Override PartName="/xl/pivotCache/pivotCacheDefinition21.xml" ContentType="application/vnd.openxmlformats-officedocument.spreadsheetml.pivotCacheDefinition+xml"/>
  <Override PartName="/xl/pivotCache/pivotCacheDefinition22.xml" ContentType="application/vnd.openxmlformats-officedocument.spreadsheetml.pivotCacheDefinition+xml"/>
  <Override PartName="/xl/pivotCache/pivotCacheDefinition23.xml" ContentType="application/vnd.openxmlformats-officedocument.spreadsheetml.pivotCacheDefinition+xml"/>
  <Override PartName="/xl/pivotCache/pivotCacheDefinition24.xml" ContentType="application/vnd.openxmlformats-officedocument.spreadsheetml.pivotCacheDefinition+xml"/>
  <Override PartName="/xl/pivotCache/pivotCacheDefinition25.xml" ContentType="application/vnd.openxmlformats-officedocument.spreadsheetml.pivotCacheDefinition+xml"/>
  <Override PartName="/xl/pivotCache/pivotCacheDefinition26.xml" ContentType="application/vnd.openxmlformats-officedocument.spreadsheetml.pivotCacheDefinition+xml"/>
  <Override PartName="/xl/pivotCache/pivotCacheDefinition27.xml" ContentType="application/vnd.openxmlformats-officedocument.spreadsheetml.pivotCacheDefinition+xml"/>
  <Override PartName="/xl/pivotCache/pivotCacheDefinition28.xml" ContentType="application/vnd.openxmlformats-officedocument.spreadsheetml.pivotCacheDefinition+xml"/>
  <Override PartName="/xl/pivotCache/pivotCacheDefinition29.xml" ContentType="application/vnd.openxmlformats-officedocument.spreadsheetml.pivotCacheDefinition+xml"/>
  <Override PartName="/xl/pivotCache/pivotCacheDefinition30.xml" ContentType="application/vnd.openxmlformats-officedocument.spreadsheetml.pivotCacheDefinition+xml"/>
  <Override PartName="/xl/pivotCache/pivotCacheDefinition31.xml" ContentType="application/vnd.openxmlformats-officedocument.spreadsheetml.pivotCacheDefinition+xml"/>
  <Override PartName="/xl/pivotCache/pivotCacheDefinition32.xml" ContentType="application/vnd.openxmlformats-officedocument.spreadsheetml.pivotCacheDefinition+xml"/>
  <Override PartName="/xl/pivotCache/pivotCacheDefinition33.xml" ContentType="application/vnd.openxmlformats-officedocument.spreadsheetml.pivotCacheDefinition+xml"/>
  <Override PartName="/xl/pivotCache/pivotCacheDefinition34.xml" ContentType="application/vnd.openxmlformats-officedocument.spreadsheetml.pivotCacheDefinition+xml"/>
  <Override PartName="/xl/pivotCache/pivotCacheDefinition35.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pivotTables/pivotTable33.xml" ContentType="application/vnd.openxmlformats-officedocument.spreadsheetml.pivotTable+xml"/>
  <Override PartName="/xl/pivotTables/pivotTable34.xml" ContentType="application/vnd.openxmlformats-officedocument.spreadsheetml.pivotTable+xml"/>
  <Override PartName="/xl/pivotTables/pivotTable3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haredservicescentre.sharepoint.com/sites/SWA-DataAnalysis-TEAM/09Data special/Data website/03 - Download files/Publication/"/>
    </mc:Choice>
  </mc:AlternateContent>
  <xr:revisionPtr revIDLastSave="1" documentId="8_{AD16A6BD-3339-4DB8-B0A1-4BF1394661FF}" xr6:coauthVersionLast="47" xr6:coauthVersionMax="47" xr10:uidLastSave="{6FDEA219-6340-4584-871D-EE011E9EEC41}"/>
  <bookViews>
    <workbookView xWindow="-120" yWindow="-120" windowWidth="29040" windowHeight="15720" tabRatio="763" xr2:uid="{E2DEB3BC-F5F1-4A35-BEDF-8C8964D47F13}"/>
  </bookViews>
  <sheets>
    <sheet name="Cover page" sheetId="4" r:id="rId1"/>
    <sheet name="Table 1.1" sheetId="2" r:id="rId2"/>
    <sheet name="Table 1.2" sheetId="7" r:id="rId3"/>
    <sheet name="Table 1.3" sheetId="8" r:id="rId4"/>
    <sheet name="Table 1.4" sheetId="9" r:id="rId5"/>
    <sheet name="Table 1.5" sheetId="12" r:id="rId6"/>
    <sheet name="Table 2.1" sheetId="22" r:id="rId7"/>
    <sheet name="Table 2.2" sheetId="24" r:id="rId8"/>
    <sheet name="Table 2.3" sheetId="25" r:id="rId9"/>
    <sheet name="Table 2.4" sheetId="26" r:id="rId10"/>
    <sheet name="Table 2.5" sheetId="27" r:id="rId11"/>
    <sheet name="Table 3.1" sheetId="28" r:id="rId12"/>
    <sheet name="Table 3.2" sheetId="29" r:id="rId13"/>
    <sheet name="Table 3.3" sheetId="30" r:id="rId14"/>
    <sheet name="Table 4.1" sheetId="31" r:id="rId15"/>
    <sheet name="Table 4.2" sheetId="32" r:id="rId16"/>
    <sheet name="Table 4.3" sheetId="33" r:id="rId17"/>
    <sheet name="Table 5.1" sheetId="34" r:id="rId18"/>
    <sheet name="Table 5.2" sheetId="36" r:id="rId19"/>
    <sheet name="Table 5.3" sheetId="37" r:id="rId20"/>
    <sheet name="Table 6.1" sheetId="38" r:id="rId21"/>
    <sheet name="Table 6.2" sheetId="39" r:id="rId22"/>
    <sheet name="Table 6.3" sheetId="40" r:id="rId23"/>
    <sheet name="Table 7.1" sheetId="41" r:id="rId24"/>
    <sheet name="Table 7.2" sheetId="43" r:id="rId25"/>
    <sheet name="Table 7.3" sheetId="42" r:id="rId26"/>
    <sheet name="Table 8.1" sheetId="44" r:id="rId27"/>
    <sheet name="Table 8.2" sheetId="45" r:id="rId28"/>
    <sheet name="Table 8.3" sheetId="46" r:id="rId29"/>
    <sheet name="Table 8.4" sheetId="47" r:id="rId30"/>
    <sheet name="Table 8.5" sheetId="48" r:id="rId31"/>
    <sheet name="Table 9.1" sheetId="49" r:id="rId32"/>
    <sheet name="Table 9.2" sheetId="50" r:id="rId33"/>
    <sheet name="Table 9.3" sheetId="51" r:id="rId34"/>
    <sheet name="Table 9.4" sheetId="52" r:id="rId35"/>
    <sheet name="Table 9.5" sheetId="53" r:id="rId36"/>
  </sheets>
  <calcPr calcId="191028"/>
  <pivotCaches>
    <pivotCache cacheId="52" r:id="rId37"/>
    <pivotCache cacheId="55" r:id="rId38"/>
    <pivotCache cacheId="58" r:id="rId39"/>
    <pivotCache cacheId="61" r:id="rId40"/>
    <pivotCache cacheId="70" r:id="rId41"/>
    <pivotCache cacheId="73" r:id="rId42"/>
    <pivotCache cacheId="76" r:id="rId43"/>
    <pivotCache cacheId="79" r:id="rId44"/>
    <pivotCache cacheId="82" r:id="rId45"/>
    <pivotCache cacheId="85" r:id="rId46"/>
    <pivotCache cacheId="88" r:id="rId47"/>
    <pivotCache cacheId="91" r:id="rId48"/>
    <pivotCache cacheId="94" r:id="rId49"/>
    <pivotCache cacheId="97" r:id="rId50"/>
    <pivotCache cacheId="100" r:id="rId51"/>
    <pivotCache cacheId="103" r:id="rId52"/>
    <pivotCache cacheId="106" r:id="rId53"/>
    <pivotCache cacheId="109" r:id="rId54"/>
    <pivotCache cacheId="112" r:id="rId55"/>
    <pivotCache cacheId="115" r:id="rId56"/>
    <pivotCache cacheId="118" r:id="rId57"/>
    <pivotCache cacheId="121" r:id="rId58"/>
    <pivotCache cacheId="124" r:id="rId59"/>
    <pivotCache cacheId="127" r:id="rId60"/>
    <pivotCache cacheId="130" r:id="rId61"/>
    <pivotCache cacheId="133" r:id="rId62"/>
    <pivotCache cacheId="136" r:id="rId63"/>
    <pivotCache cacheId="139" r:id="rId64"/>
    <pivotCache cacheId="142" r:id="rId65"/>
    <pivotCache cacheId="145" r:id="rId66"/>
    <pivotCache cacheId="148" r:id="rId67"/>
    <pivotCache cacheId="151" r:id="rId68"/>
    <pivotCache cacheId="154" r:id="rId69"/>
    <pivotCache cacheId="163" r:id="rId70"/>
    <pivotCache cacheId="172" r:id="rId7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4" l="1"/>
  <c r="A1" i="33" s="1"/>
  <c r="A34" i="4"/>
  <c r="A1" i="32" s="1"/>
  <c r="A33" i="4"/>
  <c r="A17" i="4"/>
  <c r="A19" i="4"/>
  <c r="A1" i="4"/>
  <c r="A59" i="4"/>
  <c r="A1" i="53" s="1"/>
  <c r="A58" i="4"/>
  <c r="A1" i="52" s="1"/>
  <c r="A57" i="4"/>
  <c r="A1" i="51" s="1"/>
  <c r="A56" i="4"/>
  <c r="A1" i="50" s="1"/>
  <c r="A53" i="4"/>
  <c r="A1" i="48" s="1"/>
  <c r="A52" i="4"/>
  <c r="A1" i="47" s="1"/>
  <c r="A51" i="4"/>
  <c r="A1" i="46" s="1"/>
  <c r="A50" i="4"/>
  <c r="A1" i="45" s="1"/>
  <c r="A47" i="4"/>
  <c r="A1" i="42" s="1"/>
  <c r="A45" i="4"/>
  <c r="A1" i="41" s="1"/>
  <c r="A46" i="4"/>
  <c r="A1" i="43" s="1"/>
  <c r="A43" i="4"/>
  <c r="A1" i="40" s="1"/>
  <c r="A42" i="4"/>
  <c r="A1" i="39" s="1"/>
  <c r="A39" i="4"/>
  <c r="A1" i="37" s="1"/>
  <c r="A38" i="4"/>
  <c r="A1" i="36" s="1"/>
  <c r="A31" i="4"/>
  <c r="A1" i="30" s="1"/>
  <c r="A30" i="4"/>
  <c r="A1" i="29" s="1"/>
  <c r="A55" i="4" l="1"/>
  <c r="A1" i="49" s="1"/>
  <c r="A49" i="4"/>
  <c r="A1" i="44" s="1"/>
  <c r="A41" i="4"/>
  <c r="A37" i="4"/>
  <c r="A1" i="34" s="1"/>
  <c r="A29" i="4"/>
  <c r="A1" i="28" s="1"/>
  <c r="A27" i="4"/>
  <c r="A1" i="27" s="1"/>
  <c r="A26" i="4"/>
  <c r="A1" i="26" s="1"/>
  <c r="A25" i="4"/>
  <c r="A1" i="25" s="1"/>
  <c r="A24" i="4"/>
  <c r="A1" i="24" s="1"/>
  <c r="A1" i="8"/>
  <c r="A21" i="4"/>
  <c r="A1" i="12" s="1"/>
  <c r="A20" i="4"/>
  <c r="A1" i="9" s="1"/>
  <c r="A23" i="4"/>
  <c r="A1" i="22" s="1"/>
  <c r="A18" i="4"/>
  <c r="A1" i="7" s="1"/>
  <c r="A1" i="38" l="1"/>
  <c r="A1" i="31"/>
  <c r="A1"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2472A5-5741-4837-B05B-A0FFBD4308E7}" keepAlive="1" name="NDS Model" type="5" refreshedVersion="8" deleted="1" saveData="1">
    <dbPr connection="" command="" commandType="1"/>
    <olapPr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NDS Model"/>
    <s v="{[dim_year].[Top_10_Year_Indicator].&amp;[True]}"/>
    <s v="{[ClaimType_Slicer].[ClaimType_Label].&amp;[Serious claims]}"/>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<sst xmlns="http://schemas.openxmlformats.org/spreadsheetml/2006/main" count="5030" uniqueCount="471">
  <si>
    <t>2021-22</t>
  </si>
  <si>
    <t>Published</t>
  </si>
  <si>
    <t>Reference information:</t>
  </si>
  <si>
    <t>Workers’ compensation About data page [Link 1]</t>
  </si>
  <si>
    <t>Australian and New Zealand Standard Industrial Classification (ANZSIC) [Link 2]</t>
  </si>
  <si>
    <t>Australian and New Zealand Standard Classification of Occupations (ANZSCO) [Link 3]</t>
  </si>
  <si>
    <t>Type of Occurrence Classification System (TOOCS) 3rd Edition [Link 4]</t>
  </si>
  <si>
    <t>Contents</t>
  </si>
  <si>
    <t xml:space="preserve">NDS by Industry </t>
  </si>
  <si>
    <t>Link</t>
  </si>
  <si>
    <t>NDS by Occupation</t>
  </si>
  <si>
    <t xml:space="preserve">NDS by Nature of Injury or Disease </t>
  </si>
  <si>
    <t>NDS by Mechanism of Incident</t>
  </si>
  <si>
    <t>NDS by Bodily Location of Injury or Disease</t>
  </si>
  <si>
    <t>NDS by Agency of Injury or Disease</t>
  </si>
  <si>
    <t>NDS by Breakdown Agency of Injury or Disease</t>
  </si>
  <si>
    <t>NDS by Demographic Characteristics</t>
  </si>
  <si>
    <t>NDS by Location</t>
  </si>
  <si>
    <t>Return to Cover page</t>
  </si>
  <si>
    <t>Time period scope restriction</t>
  </si>
  <si>
    <t>TRUE</t>
  </si>
  <si>
    <t>Claims (count)</t>
  </si>
  <si>
    <t>2015-16</t>
  </si>
  <si>
    <t>2016-17</t>
  </si>
  <si>
    <t>2017-18</t>
  </si>
  <si>
    <t>2018-19</t>
  </si>
  <si>
    <t>2019-20</t>
  </si>
  <si>
    <t>2020-21</t>
  </si>
  <si>
    <t>A Agriculture, forestry and fishing</t>
  </si>
  <si>
    <t>A0 Agriculture, forestry and fishing, nfd</t>
  </si>
  <si>
    <t>NP</t>
  </si>
  <si>
    <t>01 Agriculture</t>
  </si>
  <si>
    <t>02 Aquaculture</t>
  </si>
  <si>
    <t>03 Forestry and logging</t>
  </si>
  <si>
    <t>04 Fishing, hunting and trapping</t>
  </si>
  <si>
    <t>05 Agriculture, forestry and fishing support services</t>
  </si>
  <si>
    <t>B Mining</t>
  </si>
  <si>
    <t>B0 Mining, nfd</t>
  </si>
  <si>
    <t>06 Coal mining</t>
  </si>
  <si>
    <t>07 Oil and gas extraction</t>
  </si>
  <si>
    <t>08 Metal ore mining</t>
  </si>
  <si>
    <t>09 Non-metallic mineral mining and quarrying</t>
  </si>
  <si>
    <t>10 Exploration and other mining support services</t>
  </si>
  <si>
    <t>C Manufacturing</t>
  </si>
  <si>
    <t>C0 Manufacturing, nfd</t>
  </si>
  <si>
    <t>11 Food product manufacturing</t>
  </si>
  <si>
    <t>12 Beverage and tobacco product manufacturing</t>
  </si>
  <si>
    <t>13 Textile, leather, clothing and footwear manufacturing</t>
  </si>
  <si>
    <t>14 Wood product manufacturing</t>
  </si>
  <si>
    <t>15 Pulp, paper and converted paper product manufacturing</t>
  </si>
  <si>
    <t>16 Printing (including the reproduction of recorded media)</t>
  </si>
  <si>
    <t>17 Petroleum and coal product manufacturing</t>
  </si>
  <si>
    <t>18 Basic chemical and chemical product manufacturing</t>
  </si>
  <si>
    <t>19 Polymer product and rubber product manufacturing</t>
  </si>
  <si>
    <t>20 Non-metallic mineral product manufacturing</t>
  </si>
  <si>
    <t>21 Primary metal and metal product manufacturing</t>
  </si>
  <si>
    <t>22 Fabricated metal product manufacturing</t>
  </si>
  <si>
    <t>23 Transport equipment manufacturing</t>
  </si>
  <si>
    <t>24 Machinery and equipment manufacturing</t>
  </si>
  <si>
    <t>25 Furniture and other manufacturing</t>
  </si>
  <si>
    <t>D Electricity, gas, water and waste services</t>
  </si>
  <si>
    <t>D0 Electricity, gas, water and waste services, nfd</t>
  </si>
  <si>
    <t>26 Electricity supply</t>
  </si>
  <si>
    <t>27 Gas supply</t>
  </si>
  <si>
    <t>28 Water supply, sewerage and drainage services</t>
  </si>
  <si>
    <t>29 Waste collection, treatment and disposal services</t>
  </si>
  <si>
    <t>E Construction</t>
  </si>
  <si>
    <t>E0 Construction, nfd</t>
  </si>
  <si>
    <t>30 Building construction</t>
  </si>
  <si>
    <t>31 Heavy and civil engineering construction</t>
  </si>
  <si>
    <t>32 Construction services</t>
  </si>
  <si>
    <t>F Wholesale trade</t>
  </si>
  <si>
    <t>F0 Wholesale trade, nfd</t>
  </si>
  <si>
    <t>33 Basic material wholesaling</t>
  </si>
  <si>
    <t>34 Machinery and equipment wholesaling</t>
  </si>
  <si>
    <t>35 Motor vehicle and motor vehicle parts wholesaling</t>
  </si>
  <si>
    <t>36 Grocery, liquor and tobacco product wholesaling</t>
  </si>
  <si>
    <t>37 Other goods wholesaling</t>
  </si>
  <si>
    <t>38 Commission-based wholesaling</t>
  </si>
  <si>
    <t>G Retail trade</t>
  </si>
  <si>
    <t>G0 Retail trade, nfd</t>
  </si>
  <si>
    <t>39 Motor vehicle and motor vehicle parts retailing</t>
  </si>
  <si>
    <t>40 Fuel retailing</t>
  </si>
  <si>
    <t>41 Food retailing</t>
  </si>
  <si>
    <t>42 Other store-based retailing</t>
  </si>
  <si>
    <t>43 Non-store retailing and retail commission-based buying and/or selling</t>
  </si>
  <si>
    <t>H Accommodation and food services</t>
  </si>
  <si>
    <t>H0 Accommodation and food services, nfd</t>
  </si>
  <si>
    <t>44 Accommodation</t>
  </si>
  <si>
    <t>45 Food and beverage services</t>
  </si>
  <si>
    <t>I Transport, postal and warehousing</t>
  </si>
  <si>
    <t>I0 Transport, postal and warehousing, nfd</t>
  </si>
  <si>
    <t>46 Road transport</t>
  </si>
  <si>
    <t>47 Rail transport</t>
  </si>
  <si>
    <t>48 Water transport</t>
  </si>
  <si>
    <t>49 Air and space transport</t>
  </si>
  <si>
    <t>50 Other transport</t>
  </si>
  <si>
    <t>51 Postal and courier pick-up and delivery services</t>
  </si>
  <si>
    <t>52 Transport support services</t>
  </si>
  <si>
    <t>53 Warehousing and storage services</t>
  </si>
  <si>
    <t>J Information media and telecommunications</t>
  </si>
  <si>
    <t>J0 Information media and telecommunications, nfd</t>
  </si>
  <si>
    <t>54 Publishing (except internet and music publishing)</t>
  </si>
  <si>
    <t>55 Motion picture and sound recording activities</t>
  </si>
  <si>
    <t>56 Broadcasting (except internet)</t>
  </si>
  <si>
    <t>57 Internet publishing and broadcasting</t>
  </si>
  <si>
    <t>58 Telecommunications services</t>
  </si>
  <si>
    <t>59 Internet service providers, web search portals and data processing services</t>
  </si>
  <si>
    <t>60 Library and other information services</t>
  </si>
  <si>
    <t>K Financial and insurance services</t>
  </si>
  <si>
    <t>K0 Financial and insurance services, nfd</t>
  </si>
  <si>
    <t>62 Finance</t>
  </si>
  <si>
    <t>63 Insurance and superannuation funds</t>
  </si>
  <si>
    <t>64 Auxiliary finance and insurance services</t>
  </si>
  <si>
    <t>L Rental, hiring and real estate services</t>
  </si>
  <si>
    <t>L0 Rental, hiring and real estate services, nfd</t>
  </si>
  <si>
    <t>66 Rental and hiring services (except real estate)</t>
  </si>
  <si>
    <t>67 Property operators and real estate services</t>
  </si>
  <si>
    <t>M Professional, scientific and technical services</t>
  </si>
  <si>
    <t>M0 Professional, scientific and technical services, nfd</t>
  </si>
  <si>
    <t>69 Professional, scientific and technical services (except computer system design and related services)</t>
  </si>
  <si>
    <t>70 Computer system design and related services</t>
  </si>
  <si>
    <t>N Administrative and support services</t>
  </si>
  <si>
    <t>N0 Administrative and support services, nfd</t>
  </si>
  <si>
    <t>72 Administrative services</t>
  </si>
  <si>
    <t>73 Building cleaning, pest control and other support services</t>
  </si>
  <si>
    <t>O Public administration and safety</t>
  </si>
  <si>
    <t>O0 Public administration and safety, nfd</t>
  </si>
  <si>
    <t>75 Public administration</t>
  </si>
  <si>
    <t>76 Defence</t>
  </si>
  <si>
    <t>77 Public order, safety and regulatory services</t>
  </si>
  <si>
    <t>P Education and training</t>
  </si>
  <si>
    <t>P0 Education and training, nfd</t>
  </si>
  <si>
    <t>80 Preschool and school education</t>
  </si>
  <si>
    <t>81 Tertiary education</t>
  </si>
  <si>
    <t>82 Adult, community and other education</t>
  </si>
  <si>
    <t>Q Health care and social assistance</t>
  </si>
  <si>
    <t>Q0 Health care and social assistance, nfd</t>
  </si>
  <si>
    <t>84 Hospitals</t>
  </si>
  <si>
    <t>85 Medical and other health care services</t>
  </si>
  <si>
    <t>86 Residential care services</t>
  </si>
  <si>
    <t>87 Social assistance services</t>
  </si>
  <si>
    <t>R Arts and recreation services</t>
  </si>
  <si>
    <t>R0 Arts and recreation services, nfd</t>
  </si>
  <si>
    <t>89 Heritage activities</t>
  </si>
  <si>
    <t>90 Creative and performing arts activities</t>
  </si>
  <si>
    <t>91 Sports and recreation activities</t>
  </si>
  <si>
    <t>92 Gambling activities</t>
  </si>
  <si>
    <t>S Other services</t>
  </si>
  <si>
    <t>S0 Other services, nfd</t>
  </si>
  <si>
    <t>94 Repair and maintenance</t>
  </si>
  <si>
    <t>95 Personal care and other services</t>
  </si>
  <si>
    <t>96 Private households employing staff and undifferentiated goods and service-producing activities of households for own use</t>
  </si>
  <si>
    <t>99 Inadequately described</t>
  </si>
  <si>
    <t>Total</t>
  </si>
  <si>
    <t>Claims (frequency rate)</t>
  </si>
  <si>
    <t>Claims (incidence rate)</t>
  </si>
  <si>
    <t>Claims (median compensation paid $)</t>
  </si>
  <si>
    <t>Claims (median time lost weeks)</t>
  </si>
  <si>
    <t>1 Managers</t>
  </si>
  <si>
    <t>10 Managers, nfd</t>
  </si>
  <si>
    <t>11 Chief executives, general managers and legislators</t>
  </si>
  <si>
    <t>12 Farmers and farm managers</t>
  </si>
  <si>
    <t>13 Specialist managers</t>
  </si>
  <si>
    <t>14 Hospitality, retail and service managers</t>
  </si>
  <si>
    <t>2 Professionals</t>
  </si>
  <si>
    <t>20 Professionals, nfd</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</si>
  <si>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</si>
  <si>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</si>
  <si>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</si>
  <si>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</si>
  <si>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</si>
  <si>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</si>
  <si>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</si>
  <si>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 Technicians and trades workers</t>
  </si>
  <si>
    <t>30 Technicians and trades workers, nfd</t>
  </si>
  <si>
    <t>31 Engineering, ICT and science technicians</t>
  </si>
  <si>
    <t>32 Automotive and engineering trades workers</t>
  </si>
  <si>
    <t>33 Construction trades workers</t>
  </si>
  <si>
    <t>34 Electrotechnology and telecommunications trades workers</t>
  </si>
  <si>
    <t>35 Food trades workers</t>
  </si>
  <si>
    <t>36 Skilled animal and horticultural workers</t>
  </si>
  <si>
    <t>39 Other technicians and trades workers</t>
  </si>
  <si>
    <t>4 Community and personal service workers</t>
  </si>
  <si>
    <t>40 Community and personal service workers, nfd</t>
  </si>
  <si>
    <t>41 Health and welfare support workers</t>
  </si>
  <si>
    <t>42 Carers and aides</t>
  </si>
  <si>
    <t>43 Hospitality workers</t>
  </si>
  <si>
    <t>44 Protective service workers</t>
  </si>
  <si>
    <t>45 Sports and personal service workers</t>
  </si>
  <si>
    <t>5 Clerical and administrative workers</t>
  </si>
  <si>
    <t>50 Clerical and administrative workers, nfd</t>
  </si>
  <si>
    <t>51 Office managers and program administrators</t>
  </si>
  <si>
    <t>52 Personal assistants and secretaries</t>
  </si>
  <si>
    <t>53 General clerical workers</t>
  </si>
  <si>
    <t>54 Inquiry clerks and receptionists</t>
  </si>
  <si>
    <t>55 Numerical clerks</t>
  </si>
  <si>
    <t>56 Clerical and office support workers</t>
  </si>
  <si>
    <t>59 Other clerical and administrative workers</t>
  </si>
  <si>
    <t>6 Sales workers</t>
  </si>
  <si>
    <t>60 Sales workers, nfd</t>
  </si>
  <si>
    <t>61 Sales representatives and agents</t>
  </si>
  <si>
    <t>62 Sales assistants and salespersons</t>
  </si>
  <si>
    <t>63 Sales support workers</t>
  </si>
  <si>
    <t>7 Machinery operators and drivers</t>
  </si>
  <si>
    <t>70 Machinery operators and drivers, nfd</t>
  </si>
  <si>
    <t>71 Machine and stationary plant operators</t>
  </si>
  <si>
    <t>72 Mobile plant operators</t>
  </si>
  <si>
    <t>73 Road and rail drivers</t>
  </si>
  <si>
    <t>74 Storepersons</t>
  </si>
  <si>
    <t>8 Labourers</t>
  </si>
  <si>
    <t>80 Labourers, nfd</t>
  </si>
  <si>
    <t>81 Cleaners and laundry workers</t>
  </si>
  <si>
    <t>82 Construction and mining labourers</t>
  </si>
  <si>
    <t>83 Factory process workers</t>
  </si>
  <si>
    <t>84 Farm, forestry and garden workers</t>
  </si>
  <si>
    <t>85 Food preparation assistants</t>
  </si>
  <si>
    <t>89 Other labourers</t>
  </si>
  <si>
    <t>0 Injuries</t>
  </si>
  <si>
    <t>A Intracranial injuries</t>
  </si>
  <si>
    <t>A1 Intracranial injuries</t>
  </si>
  <si>
    <t>B Fractures</t>
  </si>
  <si>
    <t>B1 Fractures</t>
  </si>
  <si>
    <t>C Wounds, lacerations, amputations and internal organ damage</t>
  </si>
  <si>
    <t>C1 Wounds, lacerations, amputations and internal organ damage</t>
  </si>
  <si>
    <t>D Burn</t>
  </si>
  <si>
    <t>D1 Burn</t>
  </si>
  <si>
    <t>E Injury to nerves and spinal cord</t>
  </si>
  <si>
    <t>E1 Injury to nerves and spinal cord</t>
  </si>
  <si>
    <t>F Traumatic joint/ligament and muscle/tendon injury</t>
  </si>
  <si>
    <t>F1 Trauma to joints and ligaments</t>
  </si>
  <si>
    <t>F2 Trauma to muscles and tendons</t>
  </si>
  <si>
    <t>F3 Residual soft tissue disorders due to trauma or unknown mechanisms</t>
  </si>
  <si>
    <t>G Other injuries</t>
  </si>
  <si>
    <t>G1 Other injuries</t>
  </si>
  <si>
    <t>1 Diseases and conditions</t>
  </si>
  <si>
    <t>H Musculoskeletal and connective tissue diseases</t>
  </si>
  <si>
    <t>H1 Joint diseases (arthropathies) and other articular cartilage diseases</t>
  </si>
  <si>
    <t>H2 Spinal vertebrae and intervertebral disc diseases - dorsopathies</t>
  </si>
  <si>
    <t>H3 Diseases involving the synovium and related tissue</t>
  </si>
  <si>
    <t>H4 Diseases of the muscle, tendon and related tissue</t>
  </si>
  <si>
    <t>H5 Other soft tissue diseases</t>
  </si>
  <si>
    <t>H6 Other musculoskeletal and connective tissue diseases, not elsewhere classified</t>
  </si>
  <si>
    <t>I Mental health conditions</t>
  </si>
  <si>
    <t>I1 Mental health conditions</t>
  </si>
  <si>
    <t>J Digestive system diseases</t>
  </si>
  <si>
    <t>J1 Digestive system diseases</t>
  </si>
  <si>
    <t>K Skin and subcutaneous tissue diseases</t>
  </si>
  <si>
    <t>K1 Skin and subcutaneous tissue diseases</t>
  </si>
  <si>
    <t>L Nervous system and sense organ diseases</t>
  </si>
  <si>
    <t>L1 Nervous system and sense organ diseases</t>
  </si>
  <si>
    <t>M Respiratory system diseases</t>
  </si>
  <si>
    <t>M1 Respiratory system diseases</t>
  </si>
  <si>
    <t>N Circulatory system diseases</t>
  </si>
  <si>
    <t>N1 Circulatory system diseases</t>
  </si>
  <si>
    <t>O Infectious and parasitic diseases</t>
  </si>
  <si>
    <t>O1 Infectious and parasitic diseases</t>
  </si>
  <si>
    <t>P Neoplasms (cancer)</t>
  </si>
  <si>
    <t>P1 Neoplasms (cancer)</t>
  </si>
  <si>
    <t>Q Other diseases</t>
  </si>
  <si>
    <t>Q1 Other diseases</t>
  </si>
  <si>
    <t>R Other claims</t>
  </si>
  <si>
    <t>R1 Other claims</t>
  </si>
  <si>
    <t>Claims (median compensation paid)</t>
  </si>
  <si>
    <t>Claims (median time lost)</t>
  </si>
  <si>
    <t>0 Falls, trips and slips of a person</t>
  </si>
  <si>
    <t>1 Hitting objects with a part of the body</t>
  </si>
  <si>
    <t>2 Being hit by moving objects</t>
  </si>
  <si>
    <t>3 Sound and pressure</t>
  </si>
  <si>
    <t>4 Body stressing</t>
  </si>
  <si>
    <t>5 Heat, electricity and other environmental factors</t>
  </si>
  <si>
    <t>6 Chemicals and other substances</t>
  </si>
  <si>
    <t>7 Biological factors</t>
  </si>
  <si>
    <t>8 Mental stress</t>
  </si>
  <si>
    <t>9 Vehicle incidents and other</t>
  </si>
  <si>
    <t>Median compensation paid ($) NP</t>
  </si>
  <si>
    <t>Median time lost (working weeks) NP</t>
  </si>
  <si>
    <t>1 Head</t>
  </si>
  <si>
    <t>11 Cranium</t>
  </si>
  <si>
    <t>12 Eye</t>
  </si>
  <si>
    <t>13 Ear</t>
  </si>
  <si>
    <t>14 Mouth</t>
  </si>
  <si>
    <t>15 Nose</t>
  </si>
  <si>
    <t>16 Face, not elsewhere specified</t>
  </si>
  <si>
    <t>18 Head- multiple locations</t>
  </si>
  <si>
    <t>19 Head - unspecified locations</t>
  </si>
  <si>
    <t>2 Neck</t>
  </si>
  <si>
    <t>21 Neck</t>
  </si>
  <si>
    <t>3 Trunk</t>
  </si>
  <si>
    <t>31 Back - upper or lower</t>
  </si>
  <si>
    <t>33 Chest (thorax)</t>
  </si>
  <si>
    <t>34/35 Abdomen and pelvic region</t>
  </si>
  <si>
    <t>38 Trunk - multiple locations</t>
  </si>
  <si>
    <t>39 Trunk - unspecified locations</t>
  </si>
  <si>
    <t>4 Upper limbs</t>
  </si>
  <si>
    <t>41 Shoulder</t>
  </si>
  <si>
    <t>42 Upper arm</t>
  </si>
  <si>
    <t>43 Elbow</t>
  </si>
  <si>
    <t>44 Forearm</t>
  </si>
  <si>
    <t>45 Wrist</t>
  </si>
  <si>
    <t>46 Hand, fingers and thumb</t>
  </si>
  <si>
    <t>48 Upper limb - multiple locations</t>
  </si>
  <si>
    <t>49 Upper limb - unspecified locations</t>
  </si>
  <si>
    <t>5 Lower limbs</t>
  </si>
  <si>
    <t>51 Hip</t>
  </si>
  <si>
    <t>52 Upper leg</t>
  </si>
  <si>
    <t>53 Knee</t>
  </si>
  <si>
    <t>54 Lower leg</t>
  </si>
  <si>
    <t>55 Ankle</t>
  </si>
  <si>
    <t>56 Foot and toes</t>
  </si>
  <si>
    <t>58 Lower limb - multiple locations</t>
  </si>
  <si>
    <t>59 Lower limb - unspecified locations</t>
  </si>
  <si>
    <t>6 Multiple locations</t>
  </si>
  <si>
    <t>61 Neck and trunk</t>
  </si>
  <si>
    <t>62 Head and neck</t>
  </si>
  <si>
    <t>63 Head and other</t>
  </si>
  <si>
    <t>64 Trunk and limbs</t>
  </si>
  <si>
    <t>65 Upper and lower limbs</t>
  </si>
  <si>
    <t>66 Neck and shoulder</t>
  </si>
  <si>
    <t>68 Other specified multiple locations</t>
  </si>
  <si>
    <t>69 Unspecified multiple locations</t>
  </si>
  <si>
    <t>7 Systemic locations</t>
  </si>
  <si>
    <t>71 Circulatory system</t>
  </si>
  <si>
    <t>72 Respiratory system</t>
  </si>
  <si>
    <t>73 Digestive system</t>
  </si>
  <si>
    <t>74 Genitourinary system</t>
  </si>
  <si>
    <t>75 Nervous system</t>
  </si>
  <si>
    <t>78 Other and multiple systemic conditions</t>
  </si>
  <si>
    <t>79 Unspecified systemic conditions</t>
  </si>
  <si>
    <t>8 Non-physical locations</t>
  </si>
  <si>
    <t>80 Psychological system</t>
  </si>
  <si>
    <t>9 Unspecified locations</t>
  </si>
  <si>
    <t>90 Unspecified locations</t>
  </si>
  <si>
    <t>1 Machinery and (mainly) fixed plant</t>
  </si>
  <si>
    <t>11 Cutting, slicing, sawing machinery</t>
  </si>
  <si>
    <t>12 Crushing, pressing, rolling machinery</t>
  </si>
  <si>
    <t>13 Heating, cooking, baking equipment</t>
  </si>
  <si>
    <t>14 Cooling refrigeration plant and equipment</t>
  </si>
  <si>
    <t>16 Electrical installation</t>
  </si>
  <si>
    <t>17 Radiation-based equipment</t>
  </si>
  <si>
    <t>18 Filling and bottling/packaging plant</t>
  </si>
  <si>
    <t>19 Other plant and machinery</t>
  </si>
  <si>
    <t>2 Mobile plant and transport</t>
  </si>
  <si>
    <t>21 Self-propelled plant</t>
  </si>
  <si>
    <t>22 Semi-portable plant</t>
  </si>
  <si>
    <t>23 Other mobile plant</t>
  </si>
  <si>
    <t>24 Road transport</t>
  </si>
  <si>
    <t>25 Rail transport</t>
  </si>
  <si>
    <t>26 Air transport</t>
  </si>
  <si>
    <t>27 Water transport</t>
  </si>
  <si>
    <t>29 Other transport</t>
  </si>
  <si>
    <t>3 Powered equipment, tools and appliances</t>
  </si>
  <si>
    <t>31 Workshop and worksite tools and equipment</t>
  </si>
  <si>
    <t>32 Kitchen and domestic equipment</t>
  </si>
  <si>
    <t>33 Office and electronic equipment</t>
  </si>
  <si>
    <t>34 Garden and outdoor powered equipment</t>
  </si>
  <si>
    <t>35 Pressure-based equipment not covered elsewhere</t>
  </si>
  <si>
    <t>39 Other powered equipment, tools and appliances</t>
  </si>
  <si>
    <t>4 Non-powered handtools, appliances and equipment</t>
  </si>
  <si>
    <t>41 Handtools, non-powered, edged</t>
  </si>
  <si>
    <t>42 Other handtools</t>
  </si>
  <si>
    <t>43 Fastening, packing and packaging equipment</t>
  </si>
  <si>
    <t>44 Furniture and fittings</t>
  </si>
  <si>
    <t>45 Other utensils</t>
  </si>
  <si>
    <t>46 Ladders, mobile ramps and stairways, and scaffolding</t>
  </si>
  <si>
    <t>49 Other non-powered equipment</t>
  </si>
  <si>
    <t>5 Chemicals and chemical products</t>
  </si>
  <si>
    <t>51 Nominated chemicals</t>
  </si>
  <si>
    <t>52 Other basic chemicals</t>
  </si>
  <si>
    <t>53 Chemical products</t>
  </si>
  <si>
    <t>54 Immunobiologicals</t>
  </si>
  <si>
    <t>6 Materials and substances</t>
  </si>
  <si>
    <t>61 Non-metallic minerals and substances</t>
  </si>
  <si>
    <t>62 Other materials and objects</t>
  </si>
  <si>
    <t>63 Other substances</t>
  </si>
  <si>
    <t>7 Environmental agencies</t>
  </si>
  <si>
    <t>71 Outdoor environment</t>
  </si>
  <si>
    <t>72 Indoor environment</t>
  </si>
  <si>
    <t>8 Animal, human and biological agencies</t>
  </si>
  <si>
    <t>81 Live four-legged animals</t>
  </si>
  <si>
    <t>82 Other live animals</t>
  </si>
  <si>
    <t>83 Non-living animals</t>
  </si>
  <si>
    <t>84 Human agencies</t>
  </si>
  <si>
    <t>85 Biological agencies</t>
  </si>
  <si>
    <t>9 Other and unspecified agencies</t>
  </si>
  <si>
    <t>91 Non-physical agencies</t>
  </si>
  <si>
    <t>99 Other and unspecified agencies</t>
  </si>
  <si>
    <t>Under 25</t>
  </si>
  <si>
    <t>Male</t>
  </si>
  <si>
    <t>Female</t>
  </si>
  <si>
    <t>25-34</t>
  </si>
  <si>
    <t>35-44</t>
  </si>
  <si>
    <t>45-54</t>
  </si>
  <si>
    <t>55-64</t>
  </si>
  <si>
    <t>65 and over</t>
  </si>
  <si>
    <t>Claims (median time lost $)</t>
  </si>
  <si>
    <t>NSW</t>
  </si>
  <si>
    <t>VIC</t>
  </si>
  <si>
    <t>QLD</t>
  </si>
  <si>
    <t>SA</t>
  </si>
  <si>
    <t>WA</t>
  </si>
  <si>
    <t>TAS</t>
  </si>
  <si>
    <t>NT</t>
  </si>
  <si>
    <t>ACTPrivate</t>
  </si>
  <si>
    <t>ACTGov</t>
  </si>
  <si>
    <t>Comcare</t>
  </si>
  <si>
    <t>Seacare</t>
  </si>
  <si>
    <t>2022-23</t>
  </si>
  <si>
    <t>15 Conveyors and lifting plant</t>
  </si>
  <si>
    <t>73/74 Underground environment</t>
  </si>
  <si>
    <t>2023-24</t>
  </si>
  <si>
    <t>01 Falls from a height</t>
  </si>
  <si>
    <t>02 Falls on the same level</t>
  </si>
  <si>
    <t>03 Stepping, kneeling or sitting on objects</t>
  </si>
  <si>
    <t>11 Hitting stationary objects</t>
  </si>
  <si>
    <t>12 Hitting moving objects</t>
  </si>
  <si>
    <t>13 Rubbing and chafing</t>
  </si>
  <si>
    <t>21 Being hit by falling objects</t>
  </si>
  <si>
    <t>22 Being bitten by an animal</t>
  </si>
  <si>
    <t>23 Being hit by an animal</t>
  </si>
  <si>
    <t>24 Being hit by a person accidentally</t>
  </si>
  <si>
    <t>25 Being trapped by moving machinery or equipment</t>
  </si>
  <si>
    <t>26 Being trapped between stationary and moving objects</t>
  </si>
  <si>
    <t>27 Exposure to mechanical vibration</t>
  </si>
  <si>
    <t>28 Being hit by moving objects</t>
  </si>
  <si>
    <t>29 Being assaulted by a person or persons</t>
  </si>
  <si>
    <t>31 Exposure to single, sudden sound</t>
  </si>
  <si>
    <t>32 Long term exposure to sounds</t>
  </si>
  <si>
    <t>38 Explosion</t>
  </si>
  <si>
    <t>39 Other variations in pressure</t>
  </si>
  <si>
    <t>41 Muscular stress while lifting, carrying, or putting down objects</t>
  </si>
  <si>
    <t>42 Muscular stress while handling objects other than lifting, carrying or putting down</t>
  </si>
  <si>
    <t>43 Muscular stress with no objects being handled</t>
  </si>
  <si>
    <t>44 Repetitive movement, low muscle loading</t>
  </si>
  <si>
    <t>51 Contact with hot objects</t>
  </si>
  <si>
    <t>52 Contact with cold objects</t>
  </si>
  <si>
    <t>53 Exposure to environmental heat</t>
  </si>
  <si>
    <t>54 Exposure to environmental cold</t>
  </si>
  <si>
    <t>55 Exposure to non-ionising radiation</t>
  </si>
  <si>
    <t>56 Exposure to ionising radiation</t>
  </si>
  <si>
    <t>57 Contact with electricity</t>
  </si>
  <si>
    <t>58 Drowning/immersion</t>
  </si>
  <si>
    <t>59 Exposure to other and unspecified environmental factors</t>
  </si>
  <si>
    <t>61 Single contact with chemical or substance</t>
  </si>
  <si>
    <t>62 Long term contact with chemicals or substances</t>
  </si>
  <si>
    <t>63 Insect and spider bites and stings</t>
  </si>
  <si>
    <t>64 Contact with poisonous parts of plant or marine life</t>
  </si>
  <si>
    <t>69 Other and unspecified contact with chemical or substance</t>
  </si>
  <si>
    <t>71 Contact with, or exposure to, biological factors of non-human origin</t>
  </si>
  <si>
    <t>72 Contact with, or exposure to, biological factors of human origin</t>
  </si>
  <si>
    <t>79 Contact with, or exposure to, biological factors of unknown origin</t>
  </si>
  <si>
    <t>80 Sexual harassment</t>
  </si>
  <si>
    <t>81 Exposure to a traumatic event</t>
  </si>
  <si>
    <t>82 Exposure to violence and harassment</t>
  </si>
  <si>
    <t>83 Other harassment not further defined</t>
  </si>
  <si>
    <t>84 Work pressure</t>
  </si>
  <si>
    <t>85 Suicide or attempted suicide</t>
  </si>
  <si>
    <t>86 Other mental stress factors</t>
  </si>
  <si>
    <t>87 Work related harassment and/or workplace bullying</t>
  </si>
  <si>
    <t>88 Racial harassment</t>
  </si>
  <si>
    <t>89 Mental stress related to novel coronavirus (COVID-19)</t>
  </si>
  <si>
    <t>8_ Mental stress not further defined</t>
  </si>
  <si>
    <t>91 Slide or cave-in</t>
  </si>
  <si>
    <t>92 Vehicle incident</t>
  </si>
  <si>
    <t>93 Rollover</t>
  </si>
  <si>
    <t>98 Other and multiple mechanisms of incident</t>
  </si>
  <si>
    <t>99 Unspecified mechanisms of incident</t>
  </si>
  <si>
    <t>2024-25p</t>
  </si>
  <si>
    <t>2024-25</t>
  </si>
  <si>
    <t>ClaimType_Label</t>
  </si>
  <si>
    <t>Serious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</si>
</sst>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C09]d\ mmmm\ yyyy;@"/>
  </numFmts>
  <fonts count="9" x14ac:knownFonts="1">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theme="0"/>
      <name val="Calibri"/>
      <family val="2"/>
      <scheme val="minor"/>
    </font>
    <font>
      <i/>
      <sz val="11"/>
      <color theme="1"/>
      <name val="Calibri"/>
      <family val="2"/>
      <scheme val="minor"/>
    </font>
    <font>
      <u/>
      <sz val="11"/>
      <color theme="10"/>
      <name val="Calibri"/>
      <family val="2"/>
      <scheme val="minor"/>
    </font>
    <font>
      <b/>
      <sz val="11"/>
      <color theme="1"/>
      <name val="Calibri"/>
      <family val="2"/>
      <scheme val="minor"/>
    </font>
    <font>
      <u/>
      <sz val="11"/>
      <color rgb="FF0000FF"/>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4"/>
      </bottom>
      <diagonal/>
    </border>
    <border>
      <left/>
      <right/>
      <top/>
      <bottom style="thick">
        <color theme="4" tint="0.499984740745262"/>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0" fontId="6" fillId="0" borderId="0" applyNumberFormat="0" applyFill="0" applyBorder="0" applyAlignment="0" applyProtection="0"/>
  </cellStyleXfs>
  <cellXfs count="22">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2" fillId="0" borderId="2" xfId="2" applyAlignment="1">
      <alignment horizontal="left"/>
    </xf>
    <xf numFmtId="0" fontId="6" fillId="0" borderId="0" xfId="4" applyAlignment="1"/>
    <xf numFmtId="0" fontId="6" fillId="0" borderId="0" xfId="4" applyAlignment="1">
      <alignment vertical="center"/>
    </xf>
    <xf numFmtId="0" fontId="0" fillId="0" borderId="0" xfId="0" applyAlignment="1">
      <alignment horizontal="right"/>
    </xf>
    <xf numFmtId="3" fontId="0" fillId="0" borderId="0" xfId="0" applyNumberFormat="1" applyAlignment="1">
      <alignment horizontal="right"/>
    </xf>
    <xf numFmtId="164" fontId="0" fillId="0" borderId="0" xfId="0" applyNumberFormat="1" applyAlignment="1">
      <alignment horizontal="right"/>
    </xf>
    <xf numFmtId="165" fontId="0" fillId="0" borderId="0" xfId="0" applyNumberFormat="1" applyAlignment="1">
      <alignment horizontal="right"/>
    </xf>
    <xf numFmtId="0" fontId="0" fillId="0" borderId="0" xfId="0" applyAlignment="1">
      <alignment horizontal="left" indent="2"/>
    </xf>
    <xf numFmtId="0" fontId="1" fillId="2" borderId="1" xfId="1" applyFill="1"/>
    <xf numFmtId="0" fontId="0" fillId="2" borderId="0" xfId="0" applyFill="1"/>
    <xf numFmtId="0" fontId="4" fillId="2" borderId="0" xfId="0" applyFont="1" applyFill="1"/>
    <xf numFmtId="0" fontId="2" fillId="2" borderId="2" xfId="2" applyFill="1"/>
    <xf numFmtId="14" fontId="7" fillId="2" borderId="0" xfId="0" applyNumberFormat="1" applyFont="1" applyFill="1"/>
    <xf numFmtId="0" fontId="3" fillId="2" borderId="0" xfId="3" applyFill="1" applyAlignment="1">
      <alignment horizontal="left" indent="1"/>
    </xf>
    <xf numFmtId="0" fontId="5" fillId="2" borderId="0" xfId="0" applyFont="1" applyFill="1" applyAlignment="1">
      <alignment horizontal="left" indent="2"/>
    </xf>
    <xf numFmtId="0" fontId="6" fillId="2" borderId="0" xfId="4" applyFill="1"/>
    <xf numFmtId="0" fontId="8" fillId="2" borderId="0" xfId="4" applyFont="1" applyFill="1"/>
    <xf numFmtId="166" fontId="7" fillId="2" borderId="0" xfId="0" applyNumberFormat="1" applyFont="1" applyFill="1" applyAlignment="1">
      <alignment horizontal="left"/>
    </xf>
  </cellXfs>
  <cellStyles count="5">
    <cellStyle name="Heading 1" xfId="1" builtinId="16"/>
    <cellStyle name="Heading 2" xfId="2" builtinId="17"/>
    <cellStyle name="Heading 4" xfId="3" builtinId="19"/>
    <cellStyle name="Hyperlink" xfId="4" builtinId="8"/>
    <cellStyle name="Normal" xfId="0" builtinId="0"/>
  </cellStyles>
  <dxfs count="162">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pivotCacheDefinition" Target="pivotCache/pivotCacheDefinition6.xml"/><Relationship Id="rId47" Type="http://schemas.openxmlformats.org/officeDocument/2006/relationships/pivotCacheDefinition" Target="pivotCache/pivotCacheDefinition11.xml"/><Relationship Id="rId63" Type="http://schemas.openxmlformats.org/officeDocument/2006/relationships/pivotCacheDefinition" Target="pivotCache/pivotCacheDefinition27.xml"/><Relationship Id="rId68" Type="http://schemas.openxmlformats.org/officeDocument/2006/relationships/pivotCacheDefinition" Target="pivotCache/pivotCacheDefinition3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pivotCacheDefinition" Target="pivotCache/pivotCacheDefinition1.xml"/><Relationship Id="rId53" Type="http://schemas.openxmlformats.org/officeDocument/2006/relationships/pivotCacheDefinition" Target="pivotCache/pivotCacheDefinition17.xml"/><Relationship Id="rId58" Type="http://schemas.openxmlformats.org/officeDocument/2006/relationships/pivotCacheDefinition" Target="pivotCache/pivotCacheDefinition22.xml"/><Relationship Id="rId74" Type="http://schemas.openxmlformats.org/officeDocument/2006/relationships/styles" Target="styles.xml"/><Relationship Id="rId79"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pivotCacheDefinition" Target="pivotCache/pivotCacheDefinition2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pivotCacheDefinition" Target="pivotCache/pivotCacheDefinition7.xml"/><Relationship Id="rId48" Type="http://schemas.openxmlformats.org/officeDocument/2006/relationships/pivotCacheDefinition" Target="pivotCache/pivotCacheDefinition12.xml"/><Relationship Id="rId56" Type="http://schemas.openxmlformats.org/officeDocument/2006/relationships/pivotCacheDefinition" Target="pivotCache/pivotCacheDefinition20.xml"/><Relationship Id="rId64" Type="http://schemas.openxmlformats.org/officeDocument/2006/relationships/pivotCacheDefinition" Target="pivotCache/pivotCacheDefinition28.xml"/><Relationship Id="rId69" Type="http://schemas.openxmlformats.org/officeDocument/2006/relationships/pivotCacheDefinition" Target="pivotCache/pivotCacheDefinition33.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pivotCacheDefinition" Target="pivotCache/pivotCacheDefinition15.xml"/><Relationship Id="rId72" Type="http://schemas.openxmlformats.org/officeDocument/2006/relationships/theme" Target="theme/theme1.xml"/><Relationship Id="rId80"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pivotCacheDefinition" Target="pivotCache/pivotCacheDefinition2.xml"/><Relationship Id="rId46" Type="http://schemas.openxmlformats.org/officeDocument/2006/relationships/pivotCacheDefinition" Target="pivotCache/pivotCacheDefinition10.xml"/><Relationship Id="rId59" Type="http://schemas.openxmlformats.org/officeDocument/2006/relationships/pivotCacheDefinition" Target="pivotCache/pivotCacheDefinition23.xml"/><Relationship Id="rId67" Type="http://schemas.openxmlformats.org/officeDocument/2006/relationships/pivotCacheDefinition" Target="pivotCache/pivotCacheDefinition31.xml"/><Relationship Id="rId20" Type="http://schemas.openxmlformats.org/officeDocument/2006/relationships/worksheet" Target="worksheets/sheet20.xml"/><Relationship Id="rId41" Type="http://schemas.openxmlformats.org/officeDocument/2006/relationships/pivotCacheDefinition" Target="pivotCache/pivotCacheDefinition5.xml"/><Relationship Id="rId54" Type="http://schemas.openxmlformats.org/officeDocument/2006/relationships/pivotCacheDefinition" Target="pivotCache/pivotCacheDefinition18.xml"/><Relationship Id="rId62" Type="http://schemas.openxmlformats.org/officeDocument/2006/relationships/pivotCacheDefinition" Target="pivotCache/pivotCacheDefinition26.xml"/><Relationship Id="rId70" Type="http://schemas.openxmlformats.org/officeDocument/2006/relationships/pivotCacheDefinition" Target="pivotCache/pivotCacheDefinition34.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pivotCacheDefinition" Target="pivotCache/pivotCacheDefinition13.xml"/><Relationship Id="rId57" Type="http://schemas.openxmlformats.org/officeDocument/2006/relationships/pivotCacheDefinition" Target="pivotCache/pivotCacheDefinition2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pivotCacheDefinition" Target="pivotCache/pivotCacheDefinition8.xml"/><Relationship Id="rId52" Type="http://schemas.openxmlformats.org/officeDocument/2006/relationships/pivotCacheDefinition" Target="pivotCache/pivotCacheDefinition16.xml"/><Relationship Id="rId60" Type="http://schemas.openxmlformats.org/officeDocument/2006/relationships/pivotCacheDefinition" Target="pivotCache/pivotCacheDefinition24.xml"/><Relationship Id="rId65" Type="http://schemas.openxmlformats.org/officeDocument/2006/relationships/pivotCacheDefinition" Target="pivotCache/pivotCacheDefinition29.xml"/><Relationship Id="rId73" Type="http://schemas.openxmlformats.org/officeDocument/2006/relationships/connections" Target="connections.xml"/><Relationship Id="rId78" Type="http://schemas.openxmlformats.org/officeDocument/2006/relationships/customXml" Target="../customXml/item1.xml"/><Relationship Id="rId8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pivotCacheDefinition" Target="pivotCache/pivotCacheDefinition3.xml"/><Relationship Id="rId34" Type="http://schemas.openxmlformats.org/officeDocument/2006/relationships/worksheet" Target="worksheets/sheet34.xml"/><Relationship Id="rId50" Type="http://schemas.openxmlformats.org/officeDocument/2006/relationships/pivotCacheDefinition" Target="pivotCache/pivotCacheDefinition14.xml"/><Relationship Id="rId55" Type="http://schemas.openxmlformats.org/officeDocument/2006/relationships/pivotCacheDefinition" Target="pivotCache/pivotCacheDefinition19.xml"/><Relationship Id="rId76"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pivotCacheDefinition" Target="pivotCache/pivotCacheDefinition35.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pivotCacheDefinition" Target="pivotCache/pivotCacheDefinition4.xml"/><Relationship Id="rId45" Type="http://schemas.openxmlformats.org/officeDocument/2006/relationships/pivotCacheDefinition" Target="pivotCache/pivotCacheDefinition9.xml"/><Relationship Id="rId66" Type="http://schemas.openxmlformats.org/officeDocument/2006/relationships/pivotCacheDefinition" Target="pivotCache/pivotCacheDefinition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22412</xdr:colOff>
      <xdr:row>1</xdr:row>
      <xdr:rowOff>7847</xdr:rowOff>
    </xdr:from>
    <xdr:to>
      <xdr:col>20</xdr:col>
      <xdr:colOff>593911</xdr:colOff>
      <xdr:row>48</xdr:row>
      <xdr:rowOff>112059</xdr:rowOff>
    </xdr:to>
    <xdr:sp macro="" textlink="">
      <xdr:nvSpPr>
        <xdr:cNvPr id="2" name="TextBox 1">
          <a:extLst>
            <a:ext uri="{FF2B5EF4-FFF2-40B4-BE49-F238E27FC236}">
              <a16:creationId xmlns:a16="http://schemas.microsoft.com/office/drawing/2014/main" id="{EB60539A-DDD4-D054-B033-787591E695ED}"/>
            </a:ext>
          </a:extLst>
        </xdr:cNvPr>
        <xdr:cNvSpPr txBox="1"/>
      </xdr:nvSpPr>
      <xdr:spPr>
        <a:xfrm>
          <a:off x="9054353" y="265582"/>
          <a:ext cx="11463617" cy="92033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solidFill>
                <a:schemeClr val="dk1"/>
              </a:solidFill>
              <a:effectLst/>
              <a:latin typeface="+mj-lt"/>
              <a:ea typeface="+mn-ea"/>
              <a:cs typeface="+mn-cs"/>
            </a:rPr>
            <a:t>Background:</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Safe Work Australia (SWA) compiles national workers’ compensation statistics using data obtained from workers’ compensation authorities in each state, territory and the Commonwealth government. These data are collated into the National Data Set for Compensation-based Statistics (NDS), which is SWA’s primary source of information on work-related injuries and diseases. </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Please see the SWA Data site </a:t>
          </a:r>
          <a:r>
            <a:rPr lang="en-AU" sz="1100" u="sng">
              <a:solidFill>
                <a:srgbClr val="0000FF"/>
              </a:solidFill>
              <a:effectLst/>
              <a:latin typeface="+mn-lt"/>
              <a:ea typeface="+mn-ea"/>
              <a:cs typeface="+mn-cs"/>
            </a:rPr>
            <a:t>Workers’ compensation About data page [Link 1]</a:t>
          </a:r>
          <a:r>
            <a:rPr lang="en-AU" sz="1100">
              <a:solidFill>
                <a:schemeClr val="dk1"/>
              </a:solidFill>
              <a:effectLst/>
              <a:latin typeface="+mn-lt"/>
              <a:ea typeface="+mn-ea"/>
              <a:cs typeface="+mn-cs"/>
            </a:rPr>
            <a:t> for detailed information regarding this release.</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All data provided in </a:t>
          </a:r>
          <a:r>
            <a:rPr lang="en-AU" sz="1100" i="1">
              <a:solidFill>
                <a:schemeClr val="dk1"/>
              </a:solidFill>
              <a:effectLst/>
              <a:latin typeface="+mn-lt"/>
              <a:ea typeface="+mn-ea"/>
              <a:cs typeface="+mn-cs"/>
            </a:rPr>
            <a:t>NDS detailed data file</a:t>
          </a:r>
          <a:r>
            <a:rPr lang="en-AU" sz="1100">
              <a:solidFill>
                <a:schemeClr val="dk1"/>
              </a:solidFill>
              <a:effectLst/>
              <a:latin typeface="+mn-lt"/>
              <a:ea typeface="+mn-ea"/>
              <a:cs typeface="+mn-cs"/>
            </a:rPr>
            <a:t> are derived from the NDS and present workers’ compensation claims data aggregated by financial year for the most currently available 10-year period (up to and including 2024-25), limited to instances of serious claims.</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Please be aware of the footnotes in the below table with respect to specific content provided:</a:t>
          </a:r>
        </a:p>
        <a:p>
          <a:endParaRPr lang="en-AU"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j-lt"/>
              <a:ea typeface="+mn-ea"/>
              <a:cs typeface="+mn-cs"/>
            </a:rPr>
            <a:t>All Tables: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AU" sz="1100">
              <a:solidFill>
                <a:schemeClr val="dk1"/>
              </a:solidFill>
              <a:effectLst/>
              <a:latin typeface="+mn-lt"/>
              <a:ea typeface="+mn-ea"/>
              <a:cs typeface="+mn-cs"/>
            </a:rPr>
            <a:t>Serious claims are defined as</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accepted workers’ compensation claims that involve one or more weeks away from work, excluding fatalities and specific Duty status’s.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AU" sz="1100">
              <a:solidFill>
                <a:schemeClr val="dk1"/>
              </a:solidFill>
              <a:effectLst/>
              <a:latin typeface="+mn-lt"/>
              <a:ea typeface="+mn-ea"/>
              <a:cs typeface="+mn-cs"/>
            </a:rPr>
            <a:t>The latest year of NDS results are preliminary (denoted by ‘p’). Revisions in preliminary results are likely over future years as open claims are finalised.</a:t>
          </a:r>
        </a:p>
        <a:p>
          <a:pPr marL="171450" lvl="0" indent="-171450">
            <a:buFont typeface="Arial" panose="020B0604020202020204" pitchFamily="34" charset="0"/>
            <a:buChar char="•"/>
          </a:pPr>
          <a:r>
            <a:rPr lang="en-AU" sz="1100">
              <a:solidFill>
                <a:schemeClr val="dk1"/>
              </a:solidFill>
              <a:effectLst/>
              <a:latin typeface="+mn-lt"/>
              <a:ea typeface="+mn-ea"/>
              <a:cs typeface="+mn-cs"/>
            </a:rPr>
            <a:t>NDS values less than 5 cannot be provided due to privacy concerns. An “NP” (not publishable) label is imputed where values are below this reporting threshold.</a:t>
          </a:r>
        </a:p>
        <a:p>
          <a:pPr marL="171450" lvl="0" indent="-171450">
            <a:buFont typeface="Arial" panose="020B0604020202020204" pitchFamily="34" charset="0"/>
            <a:buChar char="•"/>
          </a:pPr>
          <a:r>
            <a:rPr lang="en-AU" sz="1100">
              <a:solidFill>
                <a:schemeClr val="dk1"/>
              </a:solidFill>
              <a:effectLst/>
              <a:latin typeface="+mn-lt"/>
              <a:ea typeface="+mn-ea"/>
              <a:cs typeface="+mn-cs"/>
            </a:rPr>
            <a:t>Subtotals may not sum to total values due to miscoded and missing information for some records at lower levels of detail being excluded from reporting.</a:t>
          </a:r>
        </a:p>
        <a:p>
          <a:pPr marL="171450" lvl="0" indent="-171450">
            <a:buFont typeface="Arial" panose="020B0604020202020204" pitchFamily="34" charset="0"/>
            <a:buChar char="•"/>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1.2, 2.2, 8.2, and 9.2:</a:t>
          </a:r>
        </a:p>
        <a:p>
          <a:pPr marL="171450" lvl="0" indent="-171450">
            <a:buFont typeface="Arial" panose="020B0604020202020204" pitchFamily="34" charset="0"/>
            <a:buChar char="•"/>
          </a:pPr>
          <a:r>
            <a:rPr lang="en-AU" sz="1100">
              <a:solidFill>
                <a:schemeClr val="dk1"/>
              </a:solidFill>
              <a:effectLst/>
              <a:latin typeface="+mn-lt"/>
              <a:ea typeface="+mn-ea"/>
              <a:cs typeface="+mn-cs"/>
            </a:rPr>
            <a:t>The ‘Claims frequency rate’ is defined as the number of Claims per million hours worked in filled jobs covered under workers’ compensation schemes. </a:t>
          </a:r>
        </a:p>
        <a:p>
          <a:pPr marL="628650" lvl="1" indent="-171450">
            <a:buFont typeface="Courier New" panose="02070309020205020404" pitchFamily="49" charset="0"/>
            <a:buChar char="o"/>
          </a:pPr>
          <a:r>
            <a:rPr lang="en-AU" sz="1100">
              <a:solidFill>
                <a:schemeClr val="dk1"/>
              </a:solidFill>
              <a:effectLst/>
              <a:latin typeface="+mn-lt"/>
              <a:ea typeface="+mn-ea"/>
              <a:cs typeface="+mn-cs"/>
            </a:rPr>
            <a:t>There are significant differences in the number of hours worked by different groups of employees, and employees at different points in time. The Claims frequency rate accounts for these differences and allows more accurate comparisons between different groups of workers.</a:t>
          </a:r>
        </a:p>
        <a:p>
          <a:pPr marL="171450" lvl="0" indent="-171450">
            <a:buFont typeface="Arial" panose="020B0604020202020204" pitchFamily="34" charset="0"/>
            <a:buChar char="•"/>
          </a:pPr>
          <a:r>
            <a:rPr lang="en-AU" sz="1100">
              <a:solidFill>
                <a:schemeClr val="dk1"/>
              </a:solidFill>
              <a:effectLst/>
              <a:latin typeface="+mn-lt"/>
              <a:ea typeface="+mn-ea"/>
              <a:cs typeface="+mn-cs"/>
            </a:rPr>
            <a:t>In addition to standard reporting requirements NDS frequency rates are suppressed (with “NP” labels imputed) where: </a:t>
          </a:r>
        </a:p>
        <a:p>
          <a:pPr marL="628650" lvl="1" indent="-171450">
            <a:buFont typeface="Courier New" panose="02070309020205020404" pitchFamily="49" charset="0"/>
            <a:buChar char="o"/>
          </a:pPr>
          <a:r>
            <a:rPr lang="en-AU" sz="1100">
              <a:solidFill>
                <a:schemeClr val="dk1"/>
              </a:solidFill>
              <a:effectLst/>
              <a:latin typeface="+mn-lt"/>
              <a:ea typeface="+mn-ea"/>
              <a:cs typeface="+mn-cs"/>
            </a:rPr>
            <a:t>The relative standard error (RSE) associated with the total hours worked estimate</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is greater than or equal to 50%.</a:t>
          </a:r>
        </a:p>
        <a:p>
          <a:pPr marL="628650" lvl="1" indent="-171450">
            <a:buFont typeface="Courier New" panose="02070309020205020404" pitchFamily="49" charset="0"/>
            <a:buChar char="o"/>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1.3, 2.3, 8.3, and 9.3:</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AU" sz="1100">
              <a:solidFill>
                <a:schemeClr val="dk1"/>
              </a:solidFill>
              <a:effectLst/>
              <a:latin typeface="+mn-lt"/>
              <a:ea typeface="+mn-ea"/>
              <a:cs typeface="+mn-cs"/>
            </a:rPr>
            <a:t>The ‘Claim incidence rate’ is defined as the number of Claims per thousand filled jobs covered under workers’ compensation schemes.</a:t>
          </a:r>
        </a:p>
        <a:p>
          <a:pPr marL="171450" lvl="0" indent="-171450">
            <a:buFont typeface="Arial" panose="020B0604020202020204" pitchFamily="34" charset="0"/>
            <a:buChar char="•"/>
          </a:pPr>
          <a:r>
            <a:rPr lang="en-AU" sz="1100">
              <a:solidFill>
                <a:schemeClr val="dk1"/>
              </a:solidFill>
              <a:effectLst/>
              <a:latin typeface="+mn-lt"/>
              <a:ea typeface="+mn-ea"/>
              <a:cs typeface="+mn-cs"/>
            </a:rPr>
            <a:t>In addition to standard reporting requirements NDS incidence rates are suppressed (with an “NP” label imputed) where: </a:t>
          </a:r>
        </a:p>
        <a:p>
          <a:pPr marL="628650" lvl="1" indent="-171450">
            <a:buFont typeface="Courier New" panose="02070309020205020404" pitchFamily="49" charset="0"/>
            <a:buChar char="o"/>
          </a:pPr>
          <a:r>
            <a:rPr lang="en-AU" sz="1100">
              <a:solidFill>
                <a:schemeClr val="dk1"/>
              </a:solidFill>
              <a:effectLst/>
              <a:latin typeface="+mn-lt"/>
              <a:ea typeface="+mn-ea"/>
              <a:cs typeface="+mn-cs"/>
            </a:rPr>
            <a:t>The relative standard error (RSE) associated with the number of jobs estimate is greater than or equal to 50%.</a:t>
          </a:r>
        </a:p>
        <a:p>
          <a:pPr marL="0" lvl="0" indent="0">
            <a:buFontTx/>
            <a:buNone/>
          </a:pPr>
          <a:endParaRPr lang="en-AU" sz="1100">
            <a:solidFill>
              <a:schemeClr val="dk1"/>
            </a:solidFill>
            <a:effectLst/>
            <a:latin typeface="+mn-lt"/>
            <a:ea typeface="+mn-ea"/>
            <a:cs typeface="+mn-cs"/>
          </a:endParaRPr>
        </a:p>
        <a:p>
          <a:pPr marL="0" lvl="0" indent="0">
            <a:buFontTx/>
            <a:buNone/>
          </a:pPr>
          <a:r>
            <a:rPr lang="en-AU" sz="1100" b="1">
              <a:solidFill>
                <a:schemeClr val="dk1"/>
              </a:solidFill>
              <a:effectLst/>
              <a:latin typeface="+mj-lt"/>
              <a:ea typeface="+mn-ea"/>
              <a:cs typeface="+mn-cs"/>
            </a:rPr>
            <a:t>Tables 1.4, 2.4, 3.2, 4.2, 5.2, 6.2, 7.2, 8.4, and 9.4:</a:t>
          </a:r>
        </a:p>
        <a:p>
          <a:pPr marL="171450" lvl="0" indent="-171450">
            <a:buFont typeface="Arial" panose="020B0604020202020204" pitchFamily="34" charset="0"/>
            <a:buChar char="•"/>
          </a:pPr>
          <a:r>
            <a:rPr lang="en-AU" sz="1100">
              <a:solidFill>
                <a:schemeClr val="dk1"/>
              </a:solidFill>
              <a:effectLst/>
              <a:latin typeface="+mn-lt"/>
              <a:ea typeface="+mn-ea"/>
              <a:cs typeface="+mn-cs"/>
            </a:rPr>
            <a:t>The Median compensation paid is calculated using the sum of all compensation types paid for a work-related injury or illness, and excludes Claims where zero compensation was paid. </a:t>
          </a:r>
        </a:p>
        <a:p>
          <a:pPr marL="171450" lvl="0" indent="-171450">
            <a:buFont typeface="Arial" panose="020B0604020202020204" pitchFamily="34" charset="0"/>
            <a:buChar char="•"/>
          </a:pPr>
          <a:r>
            <a:rPr lang="en-AU" sz="1100">
              <a:solidFill>
                <a:schemeClr val="dk1"/>
              </a:solidFill>
              <a:effectLst/>
              <a:latin typeface="+mn-lt"/>
              <a:ea typeface="+mn-ea"/>
              <a:cs typeface="+mn-cs"/>
            </a:rPr>
            <a:t>Median compensation paid is not reported for the preliminary data reference period because some Claims remain open and may affect this calculation. Data are supressed (with an “NP” label imputed) for the preliminary year of data.</a:t>
          </a:r>
        </a:p>
        <a:p>
          <a:pPr marL="0" indent="0">
            <a:buFont typeface="Arial" panose="020B0604020202020204" pitchFamily="34" charset="0"/>
            <a:buNone/>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1.5, 2.5, 3.3, 4.3, 5.3, 6.3, 7.3, 8.5, and 9.5:</a:t>
          </a:r>
        </a:p>
        <a:p>
          <a:pPr marL="171450" lvl="0" indent="-171450">
            <a:buFont typeface="Arial" panose="020B0604020202020204" pitchFamily="34" charset="0"/>
            <a:buChar char="•"/>
          </a:pPr>
          <a:r>
            <a:rPr lang="en-AU" sz="1100">
              <a:solidFill>
                <a:schemeClr val="dk1"/>
              </a:solidFill>
              <a:effectLst/>
              <a:latin typeface="+mn-lt"/>
              <a:ea typeface="+mn-ea"/>
              <a:cs typeface="+mn-cs"/>
            </a:rPr>
            <a:t>The Median time lost for Claims show the median time in working weeks that claimants required off work following a compensated work-related injury or illness. </a:t>
          </a:r>
        </a:p>
        <a:p>
          <a:pPr marL="171450" lvl="0" indent="-171450">
            <a:buFont typeface="Arial" panose="020B0604020202020204" pitchFamily="34" charset="0"/>
            <a:buChar char="•"/>
          </a:pPr>
          <a:r>
            <a:rPr lang="en-AU" sz="1100">
              <a:solidFill>
                <a:schemeClr val="dk1"/>
              </a:solidFill>
              <a:effectLst/>
              <a:latin typeface="+mn-lt"/>
              <a:ea typeface="+mn-ea"/>
              <a:cs typeface="+mn-cs"/>
            </a:rPr>
            <a:t>Median time lost is not reported for the preliminary data reference period because some Claims remain open and may affect this calculation. Data are supressed (with an “NP” label imputed) for the preliminary year of data.</a:t>
          </a:r>
        </a:p>
        <a:p>
          <a:pPr marL="0" indent="0">
            <a:buFont typeface="Arial" panose="020B0604020202020204" pitchFamily="34" charset="0"/>
            <a:buNone/>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1.1 - 1.5:</a:t>
          </a:r>
        </a:p>
        <a:p>
          <a:pPr marL="171450" lvl="0" indent="-171450">
            <a:buFont typeface="Arial" panose="020B0604020202020204" pitchFamily="34" charset="0"/>
            <a:buChar char="•"/>
          </a:pPr>
          <a:r>
            <a:rPr lang="en-AU" sz="1100">
              <a:solidFill>
                <a:schemeClr val="dk1"/>
              </a:solidFill>
              <a:effectLst/>
              <a:latin typeface="+mn-lt"/>
              <a:ea typeface="+mn-ea"/>
              <a:cs typeface="+mn-cs"/>
            </a:rPr>
            <a:t>Industry refers to the range of economic activities undertaken by a business to produce goods and services, and is recorded using the Australian Bureau of Statistics (ABS) </a:t>
          </a:r>
          <a:r>
            <a:rPr lang="en-AU" sz="1100" u="sng">
              <a:solidFill>
                <a:srgbClr val="0000FF"/>
              </a:solidFill>
              <a:effectLst/>
              <a:latin typeface="+mn-lt"/>
              <a:ea typeface="+mn-ea"/>
              <a:cs typeface="+mn-cs"/>
            </a:rPr>
            <a:t>Australian and New Zealand Standard Industrial Classification (ANZSIC) [Link 2]</a:t>
          </a:r>
          <a:r>
            <a:rPr lang="en-AU" sz="1100" u="none">
              <a:solidFill>
                <a:schemeClr val="dk1"/>
              </a:solidFill>
              <a:effectLst/>
              <a:latin typeface="+mn-lt"/>
              <a:ea typeface="+mn-ea"/>
              <a:cs typeface="+mn-cs"/>
            </a:rPr>
            <a:t>.</a:t>
          </a:r>
          <a:endParaRPr lang="en-AU" sz="1100">
            <a:solidFill>
              <a:schemeClr val="dk1"/>
            </a:solidFill>
            <a:effectLst/>
            <a:latin typeface="+mn-lt"/>
            <a:ea typeface="+mn-ea"/>
            <a:cs typeface="+mn-cs"/>
          </a:endParaRPr>
        </a:p>
        <a:p>
          <a:pPr marL="171450" indent="-171450">
            <a:buFont typeface="Arial" panose="020B0604020202020204" pitchFamily="34" charset="0"/>
            <a:buChar char="•"/>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2.1 - 2.5:</a:t>
          </a:r>
        </a:p>
        <a:p>
          <a:pPr marL="171450" lvl="0" indent="-171450">
            <a:buFont typeface="Arial" panose="020B0604020202020204" pitchFamily="34" charset="0"/>
            <a:buChar char="•"/>
          </a:pPr>
          <a:r>
            <a:rPr lang="en-AU" sz="1100">
              <a:solidFill>
                <a:schemeClr val="dk1"/>
              </a:solidFill>
              <a:effectLst/>
              <a:latin typeface="+mn-lt"/>
              <a:ea typeface="+mn-ea"/>
              <a:cs typeface="+mn-cs"/>
            </a:rPr>
            <a:t>Occupation refers to the type of job undertaken by a worker in the labour market and is recorded using the Australian Bureau of Statistics (ABS)</a:t>
          </a:r>
          <a:r>
            <a:rPr lang="en-AU" sz="1100">
              <a:solidFill>
                <a:srgbClr val="0000FF"/>
              </a:solidFill>
              <a:effectLst/>
              <a:latin typeface="+mn-lt"/>
              <a:ea typeface="+mn-ea"/>
              <a:cs typeface="+mn-cs"/>
            </a:rPr>
            <a:t> </a:t>
          </a:r>
          <a:r>
            <a:rPr lang="en-AU" sz="1100" u="sng">
              <a:solidFill>
                <a:srgbClr val="0000FF"/>
              </a:solidFill>
              <a:effectLst/>
              <a:latin typeface="+mn-lt"/>
              <a:ea typeface="+mn-ea"/>
              <a:cs typeface="+mn-cs"/>
            </a:rPr>
            <a:t>Australian and New Zealand Standard Classification of Occupations (ANZSCO) [Link 3]</a:t>
          </a:r>
          <a:r>
            <a:rPr lang="en-AU" sz="1100" u="none">
              <a:solidFill>
                <a:schemeClr val="dk1"/>
              </a:solidFill>
              <a:effectLst/>
              <a:latin typeface="+mn-lt"/>
              <a:ea typeface="+mn-ea"/>
              <a:cs typeface="+mn-cs"/>
            </a:rPr>
            <a:t>.</a:t>
          </a:r>
          <a:endParaRPr lang="en-AU" sz="1100">
            <a:solidFill>
              <a:schemeClr val="dk1"/>
            </a:solidFill>
            <a:effectLst/>
            <a:latin typeface="+mn-lt"/>
            <a:ea typeface="+mn-ea"/>
            <a:cs typeface="+mn-cs"/>
          </a:endParaRPr>
        </a:p>
        <a:p>
          <a:pPr marL="171450" indent="-171450">
            <a:buFont typeface="Arial" panose="020B0604020202020204" pitchFamily="34" charset="0"/>
            <a:buChar char="•"/>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3.1 – 7.3:</a:t>
          </a:r>
        </a:p>
        <a:p>
          <a:pPr marL="171450" indent="-171450">
            <a:buFont typeface="Arial" panose="020B0604020202020204" pitchFamily="34" charset="0"/>
            <a:buChar char="•"/>
          </a:pPr>
          <a:r>
            <a:rPr lang="en-AU" sz="1100">
              <a:solidFill>
                <a:schemeClr val="dk1"/>
              </a:solidFill>
              <a:effectLst/>
              <a:latin typeface="+mn-lt"/>
              <a:ea typeface="+mn-ea"/>
              <a:cs typeface="+mn-cs"/>
            </a:rPr>
            <a:t>Nature, Bodily location, Mechanism, Agency, and Breakdown Agency of injury or disease or incident are structures defined under the </a:t>
          </a:r>
          <a:r>
            <a:rPr lang="en-AU" sz="1100" u="sng">
              <a:solidFill>
                <a:srgbClr val="0000FF"/>
              </a:solidFill>
              <a:effectLst/>
              <a:latin typeface="+mn-lt"/>
              <a:ea typeface="+mn-ea"/>
              <a:cs typeface="+mn-cs"/>
            </a:rPr>
            <a:t>Type of Occurrence Classification System (TOOCS) 3rd Edition [Link 4]</a:t>
          </a:r>
          <a:r>
            <a:rPr lang="en-AU" sz="1100" u="sng">
              <a:solidFill>
                <a:schemeClr val="dk1"/>
              </a:solidFill>
              <a:effectLst/>
              <a:latin typeface="+mn-lt"/>
              <a:ea typeface="+mn-ea"/>
              <a:cs typeface="+mn-cs"/>
            </a:rPr>
            <a:t>.</a:t>
          </a:r>
          <a:r>
            <a:rPr lang="en-AU" sz="1100">
              <a:solidFill>
                <a:schemeClr val="dk1"/>
              </a:solidFill>
              <a:effectLst/>
              <a:latin typeface="+mn-lt"/>
              <a:ea typeface="+mn-ea"/>
              <a:cs typeface="+mn-cs"/>
            </a:rPr>
            <a:t> </a:t>
          </a:r>
        </a:p>
        <a:p>
          <a:endParaRPr lang="en-AU" sz="1100"/>
        </a:p>
        <a:p>
          <a:endParaRPr lang="en-AU" sz="1100"/>
        </a:p>
      </xdr:txBody>
    </xdr:sp>
    <xdr:clientData/>
  </xdr:twoCellAnchor>
  <xdr:twoCellAnchor editAs="oneCell">
    <xdr:from>
      <xdr:col>0</xdr:col>
      <xdr:colOff>67236</xdr:colOff>
      <xdr:row>1</xdr:row>
      <xdr:rowOff>84506</xdr:rowOff>
    </xdr:from>
    <xdr:to>
      <xdr:col>0</xdr:col>
      <xdr:colOff>4812159</xdr:colOff>
      <xdr:row>4</xdr:row>
      <xdr:rowOff>149800</xdr:rowOff>
    </xdr:to>
    <xdr:pic>
      <xdr:nvPicPr>
        <xdr:cNvPr id="4" name="Graphic 3">
          <a:extLst>
            <a:ext uri="{FF2B5EF4-FFF2-40B4-BE49-F238E27FC236}">
              <a16:creationId xmlns:a16="http://schemas.microsoft.com/office/drawing/2014/main" id="{701551BA-D9FF-4646-B729-C9FC2C987A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236" y="342241"/>
          <a:ext cx="4744923" cy="648000"/>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182175925" createdVersion="8" refreshedVersion="8" minRefreshableVersion="3" recordCount="0" supportSubquery="1" supportAdvancedDrill="1" xr:uid="{4C83E62B-28CF-42C4-8594-0D0B91299DC5}">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Measures].[Median time lost (working weeks) NP]" caption="Median time lost (working weeks) NP" numFmtId="0" hierarchy="447" level="32767"/>
    <cacheField name="[dim_ANZSIC_3digit].[ANZSIC_1digit].[ANZSIC_1digit]" caption="ANZSIC_1digit" numFmtId="0" hierarchy="203"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207" level="1">
      <sharedItems count="106">
        <s v="[dim_ANZSIC_3digit].[ANZSIC_2digit].&amp;[A0 Agriculture, forestry and fishing, nfd]" c="A0 Agriculture, forestry and fishing, nfd"/>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B0 Mining, nfd]" c="B0 Mining, nfd"/>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C0 Manufacturing, nfd]" c="C0 Manufacturing, nfd"/>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D0 Electricity, gas, water and waste services, nfd]" c="D0 Electricity, gas, water and waste services, nfd"/>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E0 Construction, nfd]" c="E0 Construction, nfd"/>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F0 Wholesale trade, nfd]" c="F0 Wholesale trade, nfd"/>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G0 Retail trade, nfd]" c="G0 Retail trade, nfd"/>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H0 Accommodation and food services, nfd]" c="H0 Accommodation and food services, nfd"/>
        <s v="[dim_ANZSIC_3digit].[ANZSIC_2digit].&amp;[44 Accommodation]" c="44 Accommodation"/>
        <s v="[dim_ANZSIC_3digit].[ANZSIC_2digit].&amp;[45 Food and beverage services]" c="45 Food and beverage services"/>
        <s v="[dim_ANZSIC_3digit].[ANZSIC_2digit].&amp;[I0 Transport, postal and warehousing, nfd]" c="I0 Transport, postal and warehousing, nfd"/>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J0 Information media and telecommunications, nfd]" c="J0 Information media and telecommunications, nfd"/>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K0 Financial and insurance services, nfd]" c="K0 Financial and insurance services, nfd"/>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L0 Rental, hiring and real estate services, nfd]" c="L0 Rental, hiring and real estate services, nfd"/>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M0 Professional, scientific and technical services, nfd]" c="M0 Professional, scientific and technical services, nfd"/>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N0 Administrative and support services, nfd]" c="N0 Administrative and support services, nfd"/>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O0 Public administration and safety, nfd]" c="O0 Public administration and safety, nfd"/>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P0 Education and training, nfd]" c="P0 Education and training, nfd"/>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Q0 Health care and social assistance, nfd]" c="Q0 Health care and social assistance, nfd"/>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R0 Arts and recreation services, nfd]" c="R0 Arts and recreation services, nfd"/>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S0 Other services, nfd]" c="S0 Other services, nfd"/>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c="99 Inadequately described"/>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5"/>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6"/>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4"/>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215509262" createdVersion="8" refreshedVersion="8" minRefreshableVersion="3" recordCount="0" supportSubquery="1" supportAdvancedDrill="1" xr:uid="{C7433E24-3AEE-4794-B33B-68C8FF19A44E}">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Measures].[Median compensation paid ($) NP]" caption="Median compensation paid ($) NP" numFmtId="0" hierarchy="446" level="32767"/>
    <cacheField name="[dim_ANZSIC_3digit].[ANZSIC_1digit].[ANZSIC_1digit]" caption="ANZSIC_1digit" numFmtId="0" hierarchy="203"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207" level="1">
      <sharedItems count="106">
        <s v="[dim_ANZSIC_3digit].[ANZSIC_2digit].&amp;[A0 Agriculture, forestry and fishing, nfd]" c="A0 Agriculture, forestry and fishing, nfd"/>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B0 Mining, nfd]" c="B0 Mining, nfd"/>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C0 Manufacturing, nfd]" c="C0 Manufacturing, nfd"/>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D0 Electricity, gas, water and waste services, nfd]" c="D0 Electricity, gas, water and waste services, nfd"/>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E0 Construction, nfd]" c="E0 Construction, nfd"/>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F0 Wholesale trade, nfd]" c="F0 Wholesale trade, nfd"/>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G0 Retail trade, nfd]" c="G0 Retail trade, nfd"/>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H0 Accommodation and food services, nfd]" c="H0 Accommodation and food services, nfd"/>
        <s v="[dim_ANZSIC_3digit].[ANZSIC_2digit].&amp;[44 Accommodation]" c="44 Accommodation"/>
        <s v="[dim_ANZSIC_3digit].[ANZSIC_2digit].&amp;[45 Food and beverage services]" c="45 Food and beverage services"/>
        <s v="[dim_ANZSIC_3digit].[ANZSIC_2digit].&amp;[I0 Transport, postal and warehousing, nfd]" c="I0 Transport, postal and warehousing, nfd"/>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J0 Information media and telecommunications, nfd]" c="J0 Information media and telecommunications, nfd"/>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K0 Financial and insurance services, nfd]" c="K0 Financial and insurance services, nfd"/>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L0 Rental, hiring and real estate services, nfd]" c="L0 Rental, hiring and real estate services, nfd"/>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M0 Professional, scientific and technical services, nfd]" c="M0 Professional, scientific and technical services, nfd"/>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N0 Administrative and support services, nfd]" c="N0 Administrative and support services, nfd"/>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O0 Public administration and safety, nfd]" c="O0 Public administration and safety, nfd"/>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P0 Education and training, nfd]" c="P0 Education and training, nfd"/>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Q0 Health care and social assistance, nfd]" c="Q0 Health care and social assistance, nfd"/>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R0 Arts and recreation services, nfd]" c="R0 Arts and recreation services, nfd"/>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S0 Other services, nfd]" c="S0 Other services, nfd"/>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c="99 Inadequately described"/>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5"/>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6"/>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4"/>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274421294" createdVersion="8" refreshedVersion="8" minRefreshableVersion="3" recordCount="0" supportSubquery="1" supportAdvancedDrill="1" xr:uid="{C3C997AF-7DC6-45C4-AA40-0756C54CB487}">
  <cacheSource type="external" connectionId="1"/>
  <cacheFields count="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Jurisdiction_Subset].[Jurisdiction_Abr].[Jurisdiction_Abr]" caption="Jurisdiction_Abr" numFmtId="0" hierarchy="244" level="1">
      <sharedItems count="11">
        <s v="[dim_Jurisdiction_Subset].[Jurisdiction_Abr].&amp;[NSW]" c="NSW"/>
        <s v="[dim_Jurisdiction_Subset].[Jurisdiction_Abr].&amp;[VIC]" c="VIC"/>
        <s v="[dim_Jurisdiction_Subset].[Jurisdiction_Abr].&amp;[QLD]" c="QLD"/>
        <s v="[dim_Jurisdiction_Subset].[Jurisdiction_Abr].&amp;[SA]" c="SA"/>
        <s v="[dim_Jurisdiction_Subset].[Jurisdiction_Abr].&amp;[WA]" c="WA"/>
        <s v="[dim_Jurisdiction_Subset].[Jurisdiction_Abr].&amp;[TAS]" c="TAS"/>
        <s v="[dim_Jurisdiction_Subset].[Jurisdiction_Abr].&amp;[NT]" c="NT"/>
        <s v="[dim_Jurisdiction_Subset].[Jurisdiction_Abr].&amp;[ACTPrivate]" c="ACTPrivate"/>
        <s v="[dim_Jurisdiction_Subset].[Jurisdiction_Abr].&amp;[ACTGov]" c="ACTGov"/>
        <s v="[dim_Jurisdiction_Subset].[Jurisdiction_Abr].&amp;[Comcare]" c="Comcare"/>
        <s v="[dim_Jurisdiction_Subset].[Jurisdiction_Abr].&amp;[Seacare]" c="Seacare"/>
      </sharedItems>
    </cacheField>
    <cacheField name="[Measures].[Median time lost (working weeks) NP]" caption="Median time lost (working weeks) NP" numFmtId="0" hierarchy="447"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6"/>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2" memberValueDatatype="130" unbalanced="0">
      <fieldsUsage count="2">
        <fieldUsage x="-1"/>
        <fieldUsage x="4"/>
      </fieldsUsage>
    </cacheHierarchy>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5"/>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315972221" createdVersion="8" refreshedVersion="8" minRefreshableVersion="3" recordCount="0" supportSubquery="1" supportAdvancedDrill="1" xr:uid="{72EBA10F-6F81-43D2-AB86-92101769CD40}">
  <cacheSource type="external" connectionId="1"/>
  <cacheFields count="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Jurisdiction_Subset].[Jurisdiction_Abr].[Jurisdiction_Abr]" caption="Jurisdiction_Abr" numFmtId="0" hierarchy="244" level="1">
      <sharedItems count="11">
        <s v="[dim_Jurisdiction_Subset].[Jurisdiction_Abr].&amp;[NSW]" c="NSW"/>
        <s v="[dim_Jurisdiction_Subset].[Jurisdiction_Abr].&amp;[VIC]" c="VIC"/>
        <s v="[dim_Jurisdiction_Subset].[Jurisdiction_Abr].&amp;[QLD]" c="QLD"/>
        <s v="[dim_Jurisdiction_Subset].[Jurisdiction_Abr].&amp;[SA]" c="SA"/>
        <s v="[dim_Jurisdiction_Subset].[Jurisdiction_Abr].&amp;[WA]" c="WA"/>
        <s v="[dim_Jurisdiction_Subset].[Jurisdiction_Abr].&amp;[TAS]" c="TAS"/>
        <s v="[dim_Jurisdiction_Subset].[Jurisdiction_Abr].&amp;[NT]" c="NT"/>
        <s v="[dim_Jurisdiction_Subset].[Jurisdiction_Abr].&amp;[ACTPrivate]" c="ACTPrivate"/>
        <s v="[dim_Jurisdiction_Subset].[Jurisdiction_Abr].&amp;[ACTGov]" c="ACTGov"/>
        <s v="[dim_Jurisdiction_Subset].[Jurisdiction_Abr].&amp;[Comcare]" c="Comcare"/>
        <s v="[dim_Jurisdiction_Subset].[Jurisdiction_Abr].&amp;[Seacare]" c="Seacare"/>
      </sharedItems>
    </cacheField>
    <cacheField name="[Measures].[Median compensation paid ($) NP]" caption="Median compensation paid ($) NP" numFmtId="0" hierarchy="446"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6"/>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2" memberValueDatatype="130" unbalanced="0">
      <fieldsUsage count="2">
        <fieldUsage x="-1"/>
        <fieldUsage x="4"/>
      </fieldsUsage>
    </cacheHierarchy>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5"/>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409143522" createdVersion="8" refreshedVersion="8" minRefreshableVersion="3" recordCount="0" supportSubquery="1" supportAdvancedDrill="1" xr:uid="{C34B5A9F-8B38-4B93-BF12-E97743407607}">
  <cacheSource type="external" connectionId="1"/>
  <cacheFields count="7">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Jurisdiction_Subset].[Jurisdiction_Abr].[Jurisdiction_Abr]" caption="Jurisdiction_Abr" numFmtId="0" hierarchy="244" level="1">
      <sharedItems count="11">
        <s v="[dim_Jurisdiction_Subset].[Jurisdiction_Abr].&amp;[NSW]" c="NSW"/>
        <s v="[dim_Jurisdiction_Subset].[Jurisdiction_Abr].&amp;[VIC]" c="VIC"/>
        <s v="[dim_Jurisdiction_Subset].[Jurisdiction_Abr].&amp;[QLD]" c="QLD"/>
        <s v="[dim_Jurisdiction_Subset].[Jurisdiction_Abr].&amp;[SA]" c="SA"/>
        <s v="[dim_Jurisdiction_Subset].[Jurisdiction_Abr].&amp;[WA]" c="WA"/>
        <s v="[dim_Jurisdiction_Subset].[Jurisdiction_Abr].&amp;[TAS]" c="TAS"/>
        <s v="[dim_Jurisdiction_Subset].[Jurisdiction_Abr].&amp;[NT]" c="NT"/>
        <s v="[dim_Jurisdiction_Subset].[Jurisdiction_Abr].&amp;[ACTPrivate]" c="ACTPrivate"/>
        <s v="[dim_Jurisdiction_Subset].[Jurisdiction_Abr].&amp;[ACTGov]" c="ACTGov"/>
        <s v="[dim_Jurisdiction_Subset].[Jurisdiction_Abr].&amp;[Comcare]" c="Comcare"/>
        <s v="[dim_Jurisdiction_Subset].[Jurisdiction_Abr].&amp;[Seacare]" c="Seacare"/>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6"/>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2" memberValueDatatype="130" unbalanced="0">
      <fieldsUsage count="2">
        <fieldUsage x="-1"/>
        <fieldUsage x="5"/>
      </fieldsUsage>
    </cacheHierarchy>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47534722" createdVersion="8" refreshedVersion="8" minRefreshableVersion="3" recordCount="0" supportSubquery="1" supportAdvancedDrill="1" xr:uid="{854F3E29-DE22-4F1B-83CA-03EFF52049B4}">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ge_Group].[Age_Group_10Y_Title].[Age_Group_10Y_Title]" caption="Age_Group_10Y_Title" numFmtId="0" hierarchy="155" level="1">
      <sharedItems count="6">
        <s v="[dim_Age_Group].[Age_Group_10Y_Title].&amp;[Under 25]" c="Under 25"/>
        <s v="[dim_Age_Group].[Age_Group_10Y_Title].&amp;[25-34]" c="25-34"/>
        <s v="[dim_Age_Group].[Age_Group_10Y_Title].&amp;[35-44]" c="35-44"/>
        <s v="[dim_Age_Group].[Age_Group_10Y_Title].&amp;[45-54]" c="45-54"/>
        <s v="[dim_Age_Group].[Age_Group_10Y_Title].&amp;[55-64]" c="55-64"/>
        <s v="[dim_Age_Group].[Age_Group_10Y_Title].&amp;[65 and over]" c="65 and over"/>
      </sharedItems>
    </cacheField>
    <cacheField name="[dim_Sex].[Sex].[Sex]" caption="Sex" numFmtId="0" hierarchy="255" level="1">
      <sharedItems count="2">
        <s v="[dim_Sex].[Sex].&amp;[Male]" c="Male"/>
        <s v="[dim_Sex].[Sex].&amp;[Female]" c="Female"/>
      </sharedItems>
    </cacheField>
    <cacheField name="[Measures].[Median time lost (working weeks) NP]" caption="Median time lost (working weeks) NP" numFmtId="0" hierarchy="447"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2" memberValueDatatype="130" unbalanced="0">
      <fieldsUsage count="2">
        <fieldUsage x="-1"/>
        <fieldUsage x="4"/>
      </fieldsUsage>
    </cacheHierarchy>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5"/>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6"/>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542476849" createdVersion="8" refreshedVersion="8" minRefreshableVersion="3" recordCount="0" supportSubquery="1" supportAdvancedDrill="1" xr:uid="{05C1C6AC-FE87-424E-981A-E4D3180B5721}">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ge_Group].[Age_Group_10Y_Title].[Age_Group_10Y_Title]" caption="Age_Group_10Y_Title" numFmtId="0" hierarchy="155" level="1">
      <sharedItems count="6">
        <s v="[dim_Age_Group].[Age_Group_10Y_Title].&amp;[Under 25]" c="Under 25"/>
        <s v="[dim_Age_Group].[Age_Group_10Y_Title].&amp;[25-34]" c="25-34"/>
        <s v="[dim_Age_Group].[Age_Group_10Y_Title].&amp;[35-44]" c="35-44"/>
        <s v="[dim_Age_Group].[Age_Group_10Y_Title].&amp;[45-54]" c="45-54"/>
        <s v="[dim_Age_Group].[Age_Group_10Y_Title].&amp;[55-64]" c="55-64"/>
        <s v="[dim_Age_Group].[Age_Group_10Y_Title].&amp;[65 and over]" c="65 and over"/>
      </sharedItems>
    </cacheField>
    <cacheField name="[dim_Sex].[Sex].[Sex]" caption="Sex" numFmtId="0" hierarchy="255" level="1">
      <sharedItems count="2">
        <s v="[dim_Sex].[Sex].&amp;[Male]" c="Male"/>
        <s v="[dim_Sex].[Sex].&amp;[Female]" c="Female"/>
      </sharedItems>
    </cacheField>
    <cacheField name="[Measures].[Median compensation paid ($) NP]" caption="Median compensation paid ($) NP" numFmtId="0" hierarchy="446"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2" memberValueDatatype="130" unbalanced="0">
      <fieldsUsage count="2">
        <fieldUsage x="-1"/>
        <fieldUsage x="4"/>
      </fieldsUsage>
    </cacheHierarchy>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5"/>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6"/>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581597221" createdVersion="8" refreshedVersion="8" minRefreshableVersion="3" recordCount="0" supportSubquery="1" supportAdvancedDrill="1" xr:uid="{9DF84AE3-BAA3-4C21-9D68-16D59025289C}">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ge_Group].[Age_Group_10Y_Title].[Age_Group_10Y_Title]" caption="Age_Group_10Y_Title" numFmtId="0" hierarchy="155" level="1">
      <sharedItems count="6">
        <s v="[dim_Age_Group].[Age_Group_10Y_Title].&amp;[Under 25]" c="Under 25"/>
        <s v="[dim_Age_Group].[Age_Group_10Y_Title].&amp;[25-34]" c="25-34"/>
        <s v="[dim_Age_Group].[Age_Group_10Y_Title].&amp;[35-44]" c="35-44"/>
        <s v="[dim_Age_Group].[Age_Group_10Y_Title].&amp;[45-54]" c="45-54"/>
        <s v="[dim_Age_Group].[Age_Group_10Y_Title].&amp;[55-64]" c="55-64"/>
        <s v="[dim_Age_Group].[Age_Group_10Y_Title].&amp;[65 and over]" c="65 and over"/>
      </sharedItems>
    </cacheField>
    <cacheField name="[dim_Sex].[Sex].[Sex]" caption="Sex" numFmtId="0" hierarchy="255" level="1">
      <sharedItems count="2">
        <s v="[dim_Sex].[Sex].&amp;[Male]" c="Male"/>
        <s v="[dim_Sex].[Sex].&amp;[Female]" c="Female"/>
      </sharedItems>
    </cacheField>
    <cacheField name="[Measures].[Ind Inc Rate NP]" caption="Ind Inc Rate NP" numFmtId="0" hierarchy="456"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2" memberValueDatatype="130" unbalanced="0">
      <fieldsUsage count="2">
        <fieldUsage x="-1"/>
        <fieldUsage x="4"/>
      </fieldsUsage>
    </cacheHierarchy>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5"/>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oneField="1">
      <fieldsUsage count="1">
        <fieldUsage x="6"/>
      </fieldsUsage>
    </cacheHierarchy>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621759256" createdVersion="8" refreshedVersion="8" minRefreshableVersion="3" recordCount="0" supportSubquery="1" supportAdvancedDrill="1" xr:uid="{7347A554-88CD-48C6-83C3-8F11F4A9BD5C}">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ge_Group].[Age_Group_10Y_Title].[Age_Group_10Y_Title]" caption="Age_Group_10Y_Title" numFmtId="0" hierarchy="155" level="1">
      <sharedItems count="6">
        <s v="[dim_Age_Group].[Age_Group_10Y_Title].&amp;[Under 25]" c="Under 25"/>
        <s v="[dim_Age_Group].[Age_Group_10Y_Title].&amp;[25-34]" c="25-34"/>
        <s v="[dim_Age_Group].[Age_Group_10Y_Title].&amp;[35-44]" c="35-44"/>
        <s v="[dim_Age_Group].[Age_Group_10Y_Title].&amp;[45-54]" c="45-54"/>
        <s v="[dim_Age_Group].[Age_Group_10Y_Title].&amp;[55-64]" c="55-64"/>
        <s v="[dim_Age_Group].[Age_Group_10Y_Title].&amp;[65 and over]" c="65 and over"/>
      </sharedItems>
    </cacheField>
    <cacheField name="[dim_Sex].[Sex].[Sex]" caption="Sex" numFmtId="0" hierarchy="255" level="1">
      <sharedItems count="2">
        <s v="[dim_Sex].[Sex].&amp;[Male]" c="Male"/>
        <s v="[dim_Sex].[Sex].&amp;[Female]" c="Female"/>
      </sharedItems>
    </cacheField>
    <cacheField name="[Measures].[Ind Freq Rate NP]" caption="Ind Freq Rate NP" numFmtId="0" hierarchy="455"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2" memberValueDatatype="130" unbalanced="0">
      <fieldsUsage count="2">
        <fieldUsage x="-1"/>
        <fieldUsage x="4"/>
      </fieldsUsage>
    </cacheHierarchy>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5"/>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oneField="1">
      <fieldsUsage count="1">
        <fieldUsage x="6"/>
      </fieldsUsage>
    </cacheHierarchy>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654629631" createdVersion="8" refreshedVersion="8" minRefreshableVersion="3" recordCount="0" supportSubquery="1" supportAdvancedDrill="1" xr:uid="{5C869E89-F6C8-425A-AF3D-0C25BC069BF8}">
  <cacheSource type="external" connectionId="1"/>
  <cacheFields count="8">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ge_Group].[Age_Group_10Y_Title].[Age_Group_10Y_Title]" caption="Age_Group_10Y_Title" numFmtId="0" hierarchy="155" level="1">
      <sharedItems count="6">
        <s v="[dim_Age_Group].[Age_Group_10Y_Title].&amp;[Under 25]" c="Under 25"/>
        <s v="[dim_Age_Group].[Age_Group_10Y_Title].&amp;[25-34]" c="25-34"/>
        <s v="[dim_Age_Group].[Age_Group_10Y_Title].&amp;[35-44]" c="35-44"/>
        <s v="[dim_Age_Group].[Age_Group_10Y_Title].&amp;[45-54]" c="45-54"/>
        <s v="[dim_Age_Group].[Age_Group_10Y_Title].&amp;[55-64]" c="55-64"/>
        <s v="[dim_Age_Group].[Age_Group_10Y_Title].&amp;[65 and over]" c="65 and over"/>
      </sharedItems>
    </cacheField>
    <cacheField name="[dim_Sex].[Sex].[Sex]" caption="Sex" numFmtId="0" hierarchy="255" level="1">
      <sharedItems count="2">
        <s v="[dim_Sex].[Sex].&amp;[Male]" c="Male"/>
        <s v="[dim_Sex].[Sex].&amp;[Female]" c="Female"/>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2" memberValueDatatype="130" unbalanced="0">
      <fieldsUsage count="2">
        <fieldUsage x="-1"/>
        <fieldUsage x="5"/>
      </fieldsUsage>
    </cacheHierarchy>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6"/>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717708335" createdVersion="8" refreshedVersion="8" minRefreshableVersion="3" recordCount="0" supportSubquery="1" supportAdvancedDrill="1" xr:uid="{ED2CF597-B05E-49AD-BAE1-135B75C5D4A5}">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Breakdown_Agency].[Major_Group_Title].[Major_Group_Title]" caption="Major_Group_Title" numFmtId="0" hierarchy="301" level="1">
      <sharedItems count="9">
        <s v="[dim_TOOCS_Breakdown_Agency].[Major_Group_Title].&amp;[Machinery and (mainly) fixed plant]" c="Machinery and (mainly) fixed plant"/>
        <s v="[dim_TOOCS_Breakdown_Agency].[Major_Group_Title].&amp;[Mobile plant and transport]" c="Mobile plant and transport"/>
        <s v="[dim_TOOCS_Breakdown_Agency].[Major_Group_Title].&amp;[Powered equipment, tools and appliances]" c="Powered equipment, tools and appliances"/>
        <s v="[dim_TOOCS_Breakdown_Agency].[Major_Group_Title].&amp;[Non-powered handtools, appliances and equipment]" c="Non-powered handtools, appliances and equipment"/>
        <s v="[dim_TOOCS_Breakdown_Agency].[Major_Group_Title].&amp;[Chemicals and chemical products]" c="Chemicals and chemical products"/>
        <s v="[dim_TOOCS_Breakdown_Agency].[Major_Group_Title].&amp;[Materials and substances]" c="Materials and substances"/>
        <s v="[dim_TOOCS_Breakdown_Agency].[Major_Group_Title].&amp;[Environmental agencies]" c="Environmental agencies"/>
        <s v="[dim_TOOCS_Breakdown_Agency].[Major_Group_Title].&amp;[Animal, human and biological agencies]" c="Animal, human and biological agencies"/>
        <s v="[dim_TOOCS_Breakdown_Agency].[Major_Group_Title].&amp;[Other and unspecified agencies]" c="Other and unspecified agencies"/>
      </sharedItems>
    </cacheField>
    <cacheField name="[Measures].[Median time lost (working weeks) NP]" caption="Median time lost (working weeks) NP" numFmtId="0" hierarchy="447" level="32767"/>
    <cacheField name="[dim_TOOCS_Breakdown_Agency].[Major_Group].[Major_Group]" caption="Major_Group" numFmtId="0" hierarchy="298" level="1">
      <sharedItems count="9">
        <s v="[dim_TOOCS_Breakdown_Agency].[Major_Group].&amp;[1 Machinery and (mainly) fixed plant]" c="1 Machinery and (mainly) fixed plant"/>
        <s v="[dim_TOOCS_Breakdown_Agency].[Major_Group].&amp;[2 Mobile plant and transport]" c="2 Mobile plant and transport"/>
        <s v="[dim_TOOCS_Breakdown_Agency].[Major_Group].&amp;[3 Powered equipment, tools and appliances]" c="3 Powered equipment, tools and appliances"/>
        <s v="[dim_TOOCS_Breakdown_Agency].[Major_Group].&amp;[4 Non-powered handtools, appliances and equipment]" c="4 Non-powered handtools, appliances and equipment"/>
        <s v="[dim_TOOCS_Breakdown_Agency].[Major_Group].&amp;[5 Chemicals and chemical products]" c="5 Chemicals and chemical products"/>
        <s v="[dim_TOOCS_Breakdown_Agency].[Major_Group].&amp;[6 Materials and substances]" c="6 Materials and substances"/>
        <s v="[dim_TOOCS_Breakdown_Agency].[Major_Group].&amp;[7 Environmental agencies]" c="7 Environmental agencies"/>
        <s v="[dim_TOOCS_Breakdown_Agency].[Major_Group].&amp;[8 Animal, human and biological agencies]" c="8 Animal, human and biological agencies"/>
        <s v="[dim_TOOCS_Breakdown_Agency].[Major_Group].&amp;[9 Other and unspecified agencies]" c="9 Other and unspecified agencies"/>
      </sharedItems>
    </cacheField>
    <cacheField name="[dim_TOOCS_Breakdown_Agency].[Sub_Major_Group].[Sub_Major_Group]" caption="Sub_Major_Group" numFmtId="0" hierarchy="306" level="1">
      <sharedItems count="47">
        <s v="[dim_TOOCS_Breakdown_Agency].[Sub_Major_Group].&amp;[11 Cutting, slicing, sawing machinery]" c="11 Cutting, slicing, sawing machinery"/>
        <s v="[dim_TOOCS_Breakdown_Agency].[Sub_Major_Group].&amp;[12 Crushing, pressing, rolling machinery]" c="12 Crushing, pressing, rolling machinery"/>
        <s v="[dim_TOOCS_Breakdown_Agency].[Sub_Major_Group].&amp;[13 Heating, cooking, baking equipment]" c="13 Heating, cooking, baking equipment"/>
        <s v="[dim_TOOCS_Breakdown_Agency].[Sub_Major_Group].&amp;[14 Cooling refrigeration plant and equipment]" c="14 Cooling refrigeration plant and equipment"/>
        <s v="[dim_TOOCS_Breakdown_Agency].[Sub_Major_Group].&amp;[15 Conveyors and lifting plant]" c="15 Conveyors and lifting plant"/>
        <s v="[dim_TOOCS_Breakdown_Agency].[Sub_Major_Group].&amp;[16 Electrical installation]" c="16 Electrical installation"/>
        <s v="[dim_TOOCS_Breakdown_Agency].[Sub_Major_Group].&amp;[17 Radiation-based equipment]" c="17 Radiation-based equipment"/>
        <s v="[dim_TOOCS_Breakdown_Agency].[Sub_Major_Group].&amp;[18 Filling and bottling/packaging plant]" c="18 Filling and bottling/packaging plant"/>
        <s v="[dim_TOOCS_Breakdown_Agency].[Sub_Major_Group].&amp;[19 Other plant and machinery]" c="19 Other plant and machinery"/>
        <s v="[dim_TOOCS_Breakdown_Agency].[Sub_Major_Group].&amp;[21 Self-propelled plant]" c="21 Self-propelled plant"/>
        <s v="[dim_TOOCS_Breakdown_Agency].[Sub_Major_Group].&amp;[22 Semi-portable plant]" c="22 Semi-portable plant"/>
        <s v="[dim_TOOCS_Breakdown_Agency].[Sub_Major_Group].&amp;[23 Other mobile plant]" c="23 Other mobile plant"/>
        <s v="[dim_TOOCS_Breakdown_Agency].[Sub_Major_Group].&amp;[24 Road transport]" c="24 Road transport"/>
        <s v="[dim_TOOCS_Breakdown_Agency].[Sub_Major_Group].&amp;[25 Rail transport]" c="25 Rail transport"/>
        <s v="[dim_TOOCS_Breakdown_Agency].[Sub_Major_Group].&amp;[26 Air transport]" c="26 Air transport"/>
        <s v="[dim_TOOCS_Breakdown_Agency].[Sub_Major_Group].&amp;[27 Water transport]" c="27 Water transport"/>
        <s v="[dim_TOOCS_Breakdown_Agency].[Sub_Major_Group].&amp;[29 Other transport]" c="29 Other transport"/>
        <s v="[dim_TOOCS_Breakdown_Agency].[Sub_Major_Group].&amp;[31 Workshop and worksite tools and equipment]" c="31 Workshop and worksite tools and equipment"/>
        <s v="[dim_TOOCS_Breakdown_Agency].[Sub_Major_Group].&amp;[32 Kitchen and domestic equipment]" c="32 Kitchen and domestic equipment"/>
        <s v="[dim_TOOCS_Breakdown_Agency].[Sub_Major_Group].&amp;[33 Office and electronic equipment]" c="33 Office and electronic equipment"/>
        <s v="[dim_TOOCS_Breakdown_Agency].[Sub_Major_Group].&amp;[34 Garden and outdoor powered equipment]" c="34 Garden and outdoor powered equipment"/>
        <s v="[dim_TOOCS_Breakdown_Agency].[Sub_Major_Group].&amp;[35 Pressure-based equipment not covered elsewhere]" c="35 Pressure-based equipment not covered elsewhere"/>
        <s v="[dim_TOOCS_Breakdown_Agency].[Sub_Major_Group].&amp;[39 Other powered equipment, tools and appliances]" c="39 Other powered equipment, tools and appliances"/>
        <s v="[dim_TOOCS_Breakdown_Agency].[Sub_Major_Group].&amp;[41 Handtools, non-powered, edged]" c="41 Handtools, non-powered, edged"/>
        <s v="[dim_TOOCS_Breakdown_Agency].[Sub_Major_Group].&amp;[42 Other handtools]" c="42 Other handtools"/>
        <s v="[dim_TOOCS_Breakdown_Agency].[Sub_Major_Group].&amp;[43 Fastening, packing and packaging equipment]" c="43 Fastening, packing and packaging equipment"/>
        <s v="[dim_TOOCS_Breakdown_Agency].[Sub_Major_Group].&amp;[44 Furniture and fittings]" c="44 Furniture and fittings"/>
        <s v="[dim_TOOCS_Breakdown_Agency].[Sub_Major_Group].&amp;[45 Other utensils]" c="45 Other utensils"/>
        <s v="[dim_TOOCS_Breakdown_Agency].[Sub_Major_Group].&amp;[46 Ladders, mobile ramps and stairways, and scaffolding]" c="46 Ladders, mobile ramps and stairways, and scaffolding"/>
        <s v="[dim_TOOCS_Breakdown_Agency].[Sub_Major_Group].&amp;[49 Other non-powered equipment]" c="49 Other non-powered equipment"/>
        <s v="[dim_TOOCS_Breakdown_Agency].[Sub_Major_Group].&amp;[51 Nominated chemicals]" c="51 Nominated chemicals"/>
        <s v="[dim_TOOCS_Breakdown_Agency].[Sub_Major_Group].&amp;[52 Other basic chemicals]" c="52 Other basic chemicals"/>
        <s v="[dim_TOOCS_Breakdown_Agency].[Sub_Major_Group].&amp;[53 Chemical products]" c="53 Chemical products"/>
        <s v="[dim_TOOCS_Breakdown_Agency].[Sub_Major_Group].&amp;[54 Immunobiologicals]" c="54 Immunobiologicals"/>
        <s v="[dim_TOOCS_Breakdown_Agency].[Sub_Major_Group].&amp;[61 Non-metallic minerals and substances]" c="61 Non-metallic minerals and substances"/>
        <s v="[dim_TOOCS_Breakdown_Agency].[Sub_Major_Group].&amp;[62 Other materials and objects]" c="62 Other materials and objects"/>
        <s v="[dim_TOOCS_Breakdown_Agency].[Sub_Major_Group].&amp;[63 Other substances]" c="63 Other substances"/>
        <s v="[dim_TOOCS_Breakdown_Agency].[Sub_Major_Group].&amp;[71 Outdoor environment]" c="71 Outdoor environment"/>
        <s v="[dim_TOOCS_Breakdown_Agency].[Sub_Major_Group].&amp;[72 Indoor environment]" c="72 Indoor environment"/>
        <s v="[dim_TOOCS_Breakdown_Agency].[Sub_Major_Group].&amp;[73/74 Underground environment]" c="73/74 Underground environment"/>
        <s v="[dim_TOOCS_Breakdown_Agency].[Sub_Major_Group].&amp;[81 Live four-legged animals]" c="81 Live four-legged animals"/>
        <s v="[dim_TOOCS_Breakdown_Agency].[Sub_Major_Group].&amp;[82 Other live animals]" c="82 Other live animals"/>
        <s v="[dim_TOOCS_Breakdown_Agency].[Sub_Major_Group].&amp;[83 Non-living animals]" c="83 Non-living animals"/>
        <s v="[dim_TOOCS_Breakdown_Agency].[Sub_Major_Group].&amp;[84 Human agencies]" c="84 Human agencies"/>
        <s v="[dim_TOOCS_Breakdown_Agency].[Sub_Major_Group].&amp;[85 Biological agencies]" c="85 Biological agencies"/>
        <s v="[dim_TOOCS_Breakdown_Agency].[Sub_Major_Group].&amp;[91 Non-physical agencies]" c="91 Non-physical agencies"/>
        <s v="[dim_TOOCS_Breakdown_Agency].[Sub_Major_Group].&amp;[99 Other and unspecified agencies]" c="99 Other and unspecified agencie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2" memberValueDatatype="130" unbalanced="0">
      <fieldsUsage count="2">
        <fieldUsage x="-1"/>
        <fieldUsage x="6"/>
      </fieldsUsage>
    </cacheHierarchy>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2" memberValueDatatype="130" unbalanced="0">
      <fieldsUsage count="2">
        <fieldUsage x="-1"/>
        <fieldUsage x="4"/>
      </fieldsUsage>
    </cacheHierarchy>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2" memberValueDatatype="130" unbalanced="0">
      <fieldsUsage count="2">
        <fieldUsage x="-1"/>
        <fieldUsage x="7"/>
      </fieldsUsage>
    </cacheHierarchy>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5"/>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776620374" createdVersion="8" refreshedVersion="8" minRefreshableVersion="3" recordCount="0" supportSubquery="1" supportAdvancedDrill="1" xr:uid="{3BA8AD19-88B1-4BF3-8AA2-5C4DDB0385EB}">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Breakdown_Agency].[Major_Group_Title].[Major_Group_Title]" caption="Major_Group_Title" numFmtId="0" hierarchy="301" level="1">
      <sharedItems count="9">
        <s v="[dim_TOOCS_Breakdown_Agency].[Major_Group_Title].&amp;[Machinery and (mainly) fixed plant]" c="Machinery and (mainly) fixed plant"/>
        <s v="[dim_TOOCS_Breakdown_Agency].[Major_Group_Title].&amp;[Mobile plant and transport]" c="Mobile plant and transport"/>
        <s v="[dim_TOOCS_Breakdown_Agency].[Major_Group_Title].&amp;[Powered equipment, tools and appliances]" c="Powered equipment, tools and appliances"/>
        <s v="[dim_TOOCS_Breakdown_Agency].[Major_Group_Title].&amp;[Non-powered handtools, appliances and equipment]" c="Non-powered handtools, appliances and equipment"/>
        <s v="[dim_TOOCS_Breakdown_Agency].[Major_Group_Title].&amp;[Chemicals and chemical products]" c="Chemicals and chemical products"/>
        <s v="[dim_TOOCS_Breakdown_Agency].[Major_Group_Title].&amp;[Materials and substances]" c="Materials and substances"/>
        <s v="[dim_TOOCS_Breakdown_Agency].[Major_Group_Title].&amp;[Environmental agencies]" c="Environmental agencies"/>
        <s v="[dim_TOOCS_Breakdown_Agency].[Major_Group_Title].&amp;[Animal, human and biological agencies]" c="Animal, human and biological agencies"/>
        <s v="[dim_TOOCS_Breakdown_Agency].[Major_Group_Title].&amp;[Other and unspecified agencies]" c="Other and unspecified agencies"/>
      </sharedItems>
    </cacheField>
    <cacheField name="[Measures].[Median compensation paid ($) NP]" caption="Median compensation paid ($) NP" numFmtId="0" hierarchy="446" level="32767"/>
    <cacheField name="[dim_TOOCS_Breakdown_Agency].[Major_Group].[Major_Group]" caption="Major_Group" numFmtId="0" hierarchy="298" level="1">
      <sharedItems count="9">
        <s v="[dim_TOOCS_Breakdown_Agency].[Major_Group].&amp;[1 Machinery and (mainly) fixed plant]" c="1 Machinery and (mainly) fixed plant"/>
        <s v="[dim_TOOCS_Breakdown_Agency].[Major_Group].&amp;[2 Mobile plant and transport]" c="2 Mobile plant and transport"/>
        <s v="[dim_TOOCS_Breakdown_Agency].[Major_Group].&amp;[3 Powered equipment, tools and appliances]" c="3 Powered equipment, tools and appliances"/>
        <s v="[dim_TOOCS_Breakdown_Agency].[Major_Group].&amp;[4 Non-powered handtools, appliances and equipment]" c="4 Non-powered handtools, appliances and equipment"/>
        <s v="[dim_TOOCS_Breakdown_Agency].[Major_Group].&amp;[5 Chemicals and chemical products]" c="5 Chemicals and chemical products"/>
        <s v="[dim_TOOCS_Breakdown_Agency].[Major_Group].&amp;[6 Materials and substances]" c="6 Materials and substances"/>
        <s v="[dim_TOOCS_Breakdown_Agency].[Major_Group].&amp;[7 Environmental agencies]" c="7 Environmental agencies"/>
        <s v="[dim_TOOCS_Breakdown_Agency].[Major_Group].&amp;[8 Animal, human and biological agencies]" c="8 Animal, human and biological agencies"/>
        <s v="[dim_TOOCS_Breakdown_Agency].[Major_Group].&amp;[9 Other and unspecified agencies]" c="9 Other and unspecified agencies"/>
      </sharedItems>
    </cacheField>
    <cacheField name="[dim_TOOCS_Breakdown_Agency].[Sub_Major_Group].[Sub_Major_Group]" caption="Sub_Major_Group" numFmtId="0" hierarchy="306" level="1">
      <sharedItems count="47">
        <s v="[dim_TOOCS_Breakdown_Agency].[Sub_Major_Group].&amp;[11 Cutting, slicing, sawing machinery]" c="11 Cutting, slicing, sawing machinery"/>
        <s v="[dim_TOOCS_Breakdown_Agency].[Sub_Major_Group].&amp;[12 Crushing, pressing, rolling machinery]" c="12 Crushing, pressing, rolling machinery"/>
        <s v="[dim_TOOCS_Breakdown_Agency].[Sub_Major_Group].&amp;[13 Heating, cooking, baking equipment]" c="13 Heating, cooking, baking equipment"/>
        <s v="[dim_TOOCS_Breakdown_Agency].[Sub_Major_Group].&amp;[14 Cooling refrigeration plant and equipment]" c="14 Cooling refrigeration plant and equipment"/>
        <s v="[dim_TOOCS_Breakdown_Agency].[Sub_Major_Group].&amp;[15 Conveyors and lifting plant]" c="15 Conveyors and lifting plant"/>
        <s v="[dim_TOOCS_Breakdown_Agency].[Sub_Major_Group].&amp;[16 Electrical installation]" c="16 Electrical installation"/>
        <s v="[dim_TOOCS_Breakdown_Agency].[Sub_Major_Group].&amp;[17 Radiation-based equipment]" c="17 Radiation-based equipment"/>
        <s v="[dim_TOOCS_Breakdown_Agency].[Sub_Major_Group].&amp;[18 Filling and bottling/packaging plant]" c="18 Filling and bottling/packaging plant"/>
        <s v="[dim_TOOCS_Breakdown_Agency].[Sub_Major_Group].&amp;[19 Other plant and machinery]" c="19 Other plant and machinery"/>
        <s v="[dim_TOOCS_Breakdown_Agency].[Sub_Major_Group].&amp;[21 Self-propelled plant]" c="21 Self-propelled plant"/>
        <s v="[dim_TOOCS_Breakdown_Agency].[Sub_Major_Group].&amp;[22 Semi-portable plant]" c="22 Semi-portable plant"/>
        <s v="[dim_TOOCS_Breakdown_Agency].[Sub_Major_Group].&amp;[23 Other mobile plant]" c="23 Other mobile plant"/>
        <s v="[dim_TOOCS_Breakdown_Agency].[Sub_Major_Group].&amp;[24 Road transport]" c="24 Road transport"/>
        <s v="[dim_TOOCS_Breakdown_Agency].[Sub_Major_Group].&amp;[25 Rail transport]" c="25 Rail transport"/>
        <s v="[dim_TOOCS_Breakdown_Agency].[Sub_Major_Group].&amp;[26 Air transport]" c="26 Air transport"/>
        <s v="[dim_TOOCS_Breakdown_Agency].[Sub_Major_Group].&amp;[27 Water transport]" c="27 Water transport"/>
        <s v="[dim_TOOCS_Breakdown_Agency].[Sub_Major_Group].&amp;[29 Other transport]" c="29 Other transport"/>
        <s v="[dim_TOOCS_Breakdown_Agency].[Sub_Major_Group].&amp;[31 Workshop and worksite tools and equipment]" c="31 Workshop and worksite tools and equipment"/>
        <s v="[dim_TOOCS_Breakdown_Agency].[Sub_Major_Group].&amp;[32 Kitchen and domestic equipment]" c="32 Kitchen and domestic equipment"/>
        <s v="[dim_TOOCS_Breakdown_Agency].[Sub_Major_Group].&amp;[33 Office and electronic equipment]" c="33 Office and electronic equipment"/>
        <s v="[dim_TOOCS_Breakdown_Agency].[Sub_Major_Group].&amp;[34 Garden and outdoor powered equipment]" c="34 Garden and outdoor powered equipment"/>
        <s v="[dim_TOOCS_Breakdown_Agency].[Sub_Major_Group].&amp;[35 Pressure-based equipment not covered elsewhere]" c="35 Pressure-based equipment not covered elsewhere"/>
        <s v="[dim_TOOCS_Breakdown_Agency].[Sub_Major_Group].&amp;[39 Other powered equipment, tools and appliances]" c="39 Other powered equipment, tools and appliances"/>
        <s v="[dim_TOOCS_Breakdown_Agency].[Sub_Major_Group].&amp;[41 Handtools, non-powered, edged]" c="41 Handtools, non-powered, edged"/>
        <s v="[dim_TOOCS_Breakdown_Agency].[Sub_Major_Group].&amp;[42 Other handtools]" c="42 Other handtools"/>
        <s v="[dim_TOOCS_Breakdown_Agency].[Sub_Major_Group].&amp;[43 Fastening, packing and packaging equipment]" c="43 Fastening, packing and packaging equipment"/>
        <s v="[dim_TOOCS_Breakdown_Agency].[Sub_Major_Group].&amp;[44 Furniture and fittings]" c="44 Furniture and fittings"/>
        <s v="[dim_TOOCS_Breakdown_Agency].[Sub_Major_Group].&amp;[45 Other utensils]" c="45 Other utensils"/>
        <s v="[dim_TOOCS_Breakdown_Agency].[Sub_Major_Group].&amp;[46 Ladders, mobile ramps and stairways, and scaffolding]" c="46 Ladders, mobile ramps and stairways, and scaffolding"/>
        <s v="[dim_TOOCS_Breakdown_Agency].[Sub_Major_Group].&amp;[49 Other non-powered equipment]" c="49 Other non-powered equipment"/>
        <s v="[dim_TOOCS_Breakdown_Agency].[Sub_Major_Group].&amp;[51 Nominated chemicals]" c="51 Nominated chemicals"/>
        <s v="[dim_TOOCS_Breakdown_Agency].[Sub_Major_Group].&amp;[52 Other basic chemicals]" c="52 Other basic chemicals"/>
        <s v="[dim_TOOCS_Breakdown_Agency].[Sub_Major_Group].&amp;[53 Chemical products]" c="53 Chemical products"/>
        <s v="[dim_TOOCS_Breakdown_Agency].[Sub_Major_Group].&amp;[54 Immunobiologicals]" c="54 Immunobiologicals"/>
        <s v="[dim_TOOCS_Breakdown_Agency].[Sub_Major_Group].&amp;[61 Non-metallic minerals and substances]" c="61 Non-metallic minerals and substances"/>
        <s v="[dim_TOOCS_Breakdown_Agency].[Sub_Major_Group].&amp;[62 Other materials and objects]" c="62 Other materials and objects"/>
        <s v="[dim_TOOCS_Breakdown_Agency].[Sub_Major_Group].&amp;[63 Other substances]" c="63 Other substances"/>
        <s v="[dim_TOOCS_Breakdown_Agency].[Sub_Major_Group].&amp;[71 Outdoor environment]" c="71 Outdoor environment"/>
        <s v="[dim_TOOCS_Breakdown_Agency].[Sub_Major_Group].&amp;[72 Indoor environment]" c="72 Indoor environment"/>
        <s v="[dim_TOOCS_Breakdown_Agency].[Sub_Major_Group].&amp;[73/74 Underground environment]" c="73/74 Underground environment"/>
        <s v="[dim_TOOCS_Breakdown_Agency].[Sub_Major_Group].&amp;[81 Live four-legged animals]" c="81 Live four-legged animals"/>
        <s v="[dim_TOOCS_Breakdown_Agency].[Sub_Major_Group].&amp;[82 Other live animals]" c="82 Other live animals"/>
        <s v="[dim_TOOCS_Breakdown_Agency].[Sub_Major_Group].&amp;[83 Non-living animals]" c="83 Non-living animals"/>
        <s v="[dim_TOOCS_Breakdown_Agency].[Sub_Major_Group].&amp;[84 Human agencies]" c="84 Human agencies"/>
        <s v="[dim_TOOCS_Breakdown_Agency].[Sub_Major_Group].&amp;[85 Biological agencies]" c="85 Biological agencies"/>
        <s v="[dim_TOOCS_Breakdown_Agency].[Sub_Major_Group].&amp;[91 Non-physical agencies]" c="91 Non-physical agencies"/>
        <s v="[dim_TOOCS_Breakdown_Agency].[Sub_Major_Group].&amp;[99 Other and unspecified agencies]" c="99 Other and unspecified agencie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2" memberValueDatatype="130" unbalanced="0">
      <fieldsUsage count="2">
        <fieldUsage x="-1"/>
        <fieldUsage x="6"/>
      </fieldsUsage>
    </cacheHierarchy>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2" memberValueDatatype="130" unbalanced="0">
      <fieldsUsage count="2">
        <fieldUsage x="-1"/>
        <fieldUsage x="4"/>
      </fieldsUsage>
    </cacheHierarchy>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2" memberValueDatatype="130" unbalanced="0">
      <fieldsUsage count="2">
        <fieldUsage x="-1"/>
        <fieldUsage x="7"/>
      </fieldsUsage>
    </cacheHierarchy>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5"/>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810416666" createdVersion="8" refreshedVersion="8" minRefreshableVersion="3" recordCount="0" supportSubquery="1" supportAdvancedDrill="1" xr:uid="{8DC99EA8-BF77-47AC-A1E8-82FDA1A89552}">
  <cacheSource type="external" connectionId="1"/>
  <cacheFields count="9">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Breakdown_Agency].[Major_Group_Title].[Major_Group_Title]" caption="Major_Group_Title" numFmtId="0" hierarchy="301" level="1">
      <sharedItems count="9">
        <s v="[dim_TOOCS_Breakdown_Agency].[Major_Group_Title].&amp;[Machinery and (mainly) fixed plant]" c="Machinery and (mainly) fixed plant"/>
        <s v="[dim_TOOCS_Breakdown_Agency].[Major_Group_Title].&amp;[Mobile plant and transport]" c="Mobile plant and transport"/>
        <s v="[dim_TOOCS_Breakdown_Agency].[Major_Group_Title].&amp;[Powered equipment, tools and appliances]" c="Powered equipment, tools and appliances"/>
        <s v="[dim_TOOCS_Breakdown_Agency].[Major_Group_Title].&amp;[Non-powered handtools, appliances and equipment]" c="Non-powered handtools, appliances and equipment"/>
        <s v="[dim_TOOCS_Breakdown_Agency].[Major_Group_Title].&amp;[Chemicals and chemical products]" c="Chemicals and chemical products"/>
        <s v="[dim_TOOCS_Breakdown_Agency].[Major_Group_Title].&amp;[Materials and substances]" c="Materials and substances"/>
        <s v="[dim_TOOCS_Breakdown_Agency].[Major_Group_Title].&amp;[Environmental agencies]" c="Environmental agencies"/>
        <s v="[dim_TOOCS_Breakdown_Agency].[Major_Group_Title].&amp;[Animal, human and biological agencies]" c="Animal, human and biological agencies"/>
        <s v="[dim_TOOCS_Breakdown_Agency].[Major_Group_Title].&amp;[Other and unspecified agencies]" c="Other and unspecified agencies"/>
      </sharedItems>
    </cacheField>
    <cacheField name="[dim_TOOCS_Breakdown_Agency].[Major_Group].[Major_Group]" caption="Major_Group" numFmtId="0" hierarchy="298" level="1">
      <sharedItems count="9">
        <s v="[dim_TOOCS_Breakdown_Agency].[Major_Group].&amp;[1 Machinery and (mainly) fixed plant]" c="1 Machinery and (mainly) fixed plant"/>
        <s v="[dim_TOOCS_Breakdown_Agency].[Major_Group].&amp;[2 Mobile plant and transport]" c="2 Mobile plant and transport"/>
        <s v="[dim_TOOCS_Breakdown_Agency].[Major_Group].&amp;[3 Powered equipment, tools and appliances]" c="3 Powered equipment, tools and appliances"/>
        <s v="[dim_TOOCS_Breakdown_Agency].[Major_Group].&amp;[4 Non-powered handtools, appliances and equipment]" c="4 Non-powered handtools, appliances and equipment"/>
        <s v="[dim_TOOCS_Breakdown_Agency].[Major_Group].&amp;[5 Chemicals and chemical products]" c="5 Chemicals and chemical products"/>
        <s v="[dim_TOOCS_Breakdown_Agency].[Major_Group].&amp;[6 Materials and substances]" c="6 Materials and substances"/>
        <s v="[dim_TOOCS_Breakdown_Agency].[Major_Group].&amp;[7 Environmental agencies]" c="7 Environmental agencies"/>
        <s v="[dim_TOOCS_Breakdown_Agency].[Major_Group].&amp;[8 Animal, human and biological agencies]" c="8 Animal, human and biological agencies"/>
        <s v="[dim_TOOCS_Breakdown_Agency].[Major_Group].&amp;[9 Other and unspecified agencies]" c="9 Other and unspecified agencies"/>
      </sharedItems>
    </cacheField>
    <cacheField name="[dim_TOOCS_Breakdown_Agency].[Sub_Major_Group].[Sub_Major_Group]" caption="Sub_Major_Group" numFmtId="0" hierarchy="306" level="1">
      <sharedItems count="47">
        <s v="[dim_TOOCS_Breakdown_Agency].[Sub_Major_Group].&amp;[11 Cutting, slicing, sawing machinery]" c="11 Cutting, slicing, sawing machinery"/>
        <s v="[dim_TOOCS_Breakdown_Agency].[Sub_Major_Group].&amp;[12 Crushing, pressing, rolling machinery]" c="12 Crushing, pressing, rolling machinery"/>
        <s v="[dim_TOOCS_Breakdown_Agency].[Sub_Major_Group].&amp;[13 Heating, cooking, baking equipment]" c="13 Heating, cooking, baking equipment"/>
        <s v="[dim_TOOCS_Breakdown_Agency].[Sub_Major_Group].&amp;[14 Cooling refrigeration plant and equipment]" c="14 Cooling refrigeration plant and equipment"/>
        <s v="[dim_TOOCS_Breakdown_Agency].[Sub_Major_Group].&amp;[15 Conveyors and lifting plant]" c="15 Conveyors and lifting plant"/>
        <s v="[dim_TOOCS_Breakdown_Agency].[Sub_Major_Group].&amp;[16 Electrical installation]" c="16 Electrical installation"/>
        <s v="[dim_TOOCS_Breakdown_Agency].[Sub_Major_Group].&amp;[17 Radiation-based equipment]" c="17 Radiation-based equipment"/>
        <s v="[dim_TOOCS_Breakdown_Agency].[Sub_Major_Group].&amp;[18 Filling and bottling/packaging plant]" c="18 Filling and bottling/packaging plant"/>
        <s v="[dim_TOOCS_Breakdown_Agency].[Sub_Major_Group].&amp;[19 Other plant and machinery]" c="19 Other plant and machinery"/>
        <s v="[dim_TOOCS_Breakdown_Agency].[Sub_Major_Group].&amp;[21 Self-propelled plant]" c="21 Self-propelled plant"/>
        <s v="[dim_TOOCS_Breakdown_Agency].[Sub_Major_Group].&amp;[22 Semi-portable plant]" c="22 Semi-portable plant"/>
        <s v="[dim_TOOCS_Breakdown_Agency].[Sub_Major_Group].&amp;[23 Other mobile plant]" c="23 Other mobile plant"/>
        <s v="[dim_TOOCS_Breakdown_Agency].[Sub_Major_Group].&amp;[24 Road transport]" c="24 Road transport"/>
        <s v="[dim_TOOCS_Breakdown_Agency].[Sub_Major_Group].&amp;[25 Rail transport]" c="25 Rail transport"/>
        <s v="[dim_TOOCS_Breakdown_Agency].[Sub_Major_Group].&amp;[26 Air transport]" c="26 Air transport"/>
        <s v="[dim_TOOCS_Breakdown_Agency].[Sub_Major_Group].&amp;[27 Water transport]" c="27 Water transport"/>
        <s v="[dim_TOOCS_Breakdown_Agency].[Sub_Major_Group].&amp;[29 Other transport]" c="29 Other transport"/>
        <s v="[dim_TOOCS_Breakdown_Agency].[Sub_Major_Group].&amp;[31 Workshop and worksite tools and equipment]" c="31 Workshop and worksite tools and equipment"/>
        <s v="[dim_TOOCS_Breakdown_Agency].[Sub_Major_Group].&amp;[32 Kitchen and domestic equipment]" c="32 Kitchen and domestic equipment"/>
        <s v="[dim_TOOCS_Breakdown_Agency].[Sub_Major_Group].&amp;[33 Office and electronic equipment]" c="33 Office and electronic equipment"/>
        <s v="[dim_TOOCS_Breakdown_Agency].[Sub_Major_Group].&amp;[34 Garden and outdoor powered equipment]" c="34 Garden and outdoor powered equipment"/>
        <s v="[dim_TOOCS_Breakdown_Agency].[Sub_Major_Group].&amp;[35 Pressure-based equipment not covered elsewhere]" c="35 Pressure-based equipment not covered elsewhere"/>
        <s v="[dim_TOOCS_Breakdown_Agency].[Sub_Major_Group].&amp;[39 Other powered equipment, tools and appliances]" c="39 Other powered equipment, tools and appliances"/>
        <s v="[dim_TOOCS_Breakdown_Agency].[Sub_Major_Group].&amp;[41 Handtools, non-powered, edged]" c="41 Handtools, non-powered, edged"/>
        <s v="[dim_TOOCS_Breakdown_Agency].[Sub_Major_Group].&amp;[42 Other handtools]" c="42 Other handtools"/>
        <s v="[dim_TOOCS_Breakdown_Agency].[Sub_Major_Group].&amp;[43 Fastening, packing and packaging equipment]" c="43 Fastening, packing and packaging equipment"/>
        <s v="[dim_TOOCS_Breakdown_Agency].[Sub_Major_Group].&amp;[44 Furniture and fittings]" c="44 Furniture and fittings"/>
        <s v="[dim_TOOCS_Breakdown_Agency].[Sub_Major_Group].&amp;[45 Other utensils]" c="45 Other utensils"/>
        <s v="[dim_TOOCS_Breakdown_Agency].[Sub_Major_Group].&amp;[46 Ladders, mobile ramps and stairways, and scaffolding]" c="46 Ladders, mobile ramps and stairways, and scaffolding"/>
        <s v="[dim_TOOCS_Breakdown_Agency].[Sub_Major_Group].&amp;[49 Other non-powered equipment]" c="49 Other non-powered equipment"/>
        <s v="[dim_TOOCS_Breakdown_Agency].[Sub_Major_Group].&amp;[51 Nominated chemicals]" c="51 Nominated chemicals"/>
        <s v="[dim_TOOCS_Breakdown_Agency].[Sub_Major_Group].&amp;[52 Other basic chemicals]" c="52 Other basic chemicals"/>
        <s v="[dim_TOOCS_Breakdown_Agency].[Sub_Major_Group].&amp;[53 Chemical products]" c="53 Chemical products"/>
        <s v="[dim_TOOCS_Breakdown_Agency].[Sub_Major_Group].&amp;[54 Immunobiologicals]" c="54 Immunobiologicals"/>
        <s v="[dim_TOOCS_Breakdown_Agency].[Sub_Major_Group].&amp;[61 Non-metallic minerals and substances]" c="61 Non-metallic minerals and substances"/>
        <s v="[dim_TOOCS_Breakdown_Agency].[Sub_Major_Group].&amp;[62 Other materials and objects]" c="62 Other materials and objects"/>
        <s v="[dim_TOOCS_Breakdown_Agency].[Sub_Major_Group].&amp;[63 Other substances]" c="63 Other substances"/>
        <s v="[dim_TOOCS_Breakdown_Agency].[Sub_Major_Group].&amp;[71 Outdoor environment]" c="71 Outdoor environment"/>
        <s v="[dim_TOOCS_Breakdown_Agency].[Sub_Major_Group].&amp;[72 Indoor environment]" c="72 Indoor environment"/>
        <s v="[dim_TOOCS_Breakdown_Agency].[Sub_Major_Group].&amp;[73/74 Underground environment]" c="73/74 Underground environment"/>
        <s v="[dim_TOOCS_Breakdown_Agency].[Sub_Major_Group].&amp;[81 Live four-legged animals]" c="81 Live four-legged animals"/>
        <s v="[dim_TOOCS_Breakdown_Agency].[Sub_Major_Group].&amp;[82 Other live animals]" c="82 Other live animals"/>
        <s v="[dim_TOOCS_Breakdown_Agency].[Sub_Major_Group].&amp;[83 Non-living animals]" c="83 Non-living animals"/>
        <s v="[dim_TOOCS_Breakdown_Agency].[Sub_Major_Group].&amp;[84 Human agencies]" c="84 Human agencies"/>
        <s v="[dim_TOOCS_Breakdown_Agency].[Sub_Major_Group].&amp;[85 Biological agencies]" c="85 Biological agencies"/>
        <s v="[dim_TOOCS_Breakdown_Agency].[Sub_Major_Group].&amp;[91 Non-physical agencies]" c="91 Non-physical agencies"/>
        <s v="[dim_TOOCS_Breakdown_Agency].[Sub_Major_Group].&amp;[99 Other and unspecified agencies]" c="99 Other and unspecified agencie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2" memberValueDatatype="130" unbalanced="0">
      <fieldsUsage count="2">
        <fieldUsage x="-1"/>
        <fieldUsage x="6"/>
      </fieldsUsage>
    </cacheHierarchy>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2" memberValueDatatype="130" unbalanced="0">
      <fieldsUsage count="2">
        <fieldUsage x="-1"/>
        <fieldUsage x="5"/>
      </fieldsUsage>
    </cacheHierarchy>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2" memberValueDatatype="130" unbalanced="0">
      <fieldsUsage count="2">
        <fieldUsage x="-1"/>
        <fieldUsage x="7"/>
      </fieldsUsage>
    </cacheHierarchy>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875925925" createdVersion="8" refreshedVersion="8" minRefreshableVersion="3" recordCount="0" supportSubquery="1" supportAdvancedDrill="1" xr:uid="{AE349821-CD14-4DFC-9991-93F4CC00533E}">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Agency].[Major_Group_Title].[Major_Group_Title]" caption="Major_Group_Title" numFmtId="0" hierarchy="268" level="1">
      <sharedItems count="9">
        <s v="[dim_TOOCS_Agency].[Major_Group_Title].&amp;[Machinery and (mainly) fixed plant]" c="Machinery and (mainly) fixed plant"/>
        <s v="[dim_TOOCS_Agency].[Major_Group_Title].&amp;[Mobile plant and transport]" c="Mobile plant and transport"/>
        <s v="[dim_TOOCS_Agency].[Major_Group_Title].&amp;[Powered equipment, tools and appliances]" c="Powered equipment, tools and appliances"/>
        <s v="[dim_TOOCS_Agency].[Major_Group_Title].&amp;[Non-powered handtools, appliances and equipment]" c="Non-powered handtools, appliances and equipment"/>
        <s v="[dim_TOOCS_Agency].[Major_Group_Title].&amp;[Chemicals and chemical products]" c="Chemicals and chemical products"/>
        <s v="[dim_TOOCS_Agency].[Major_Group_Title].&amp;[Materials and substances]" c="Materials and substances"/>
        <s v="[dim_TOOCS_Agency].[Major_Group_Title].&amp;[Environmental agencies]" c="Environmental agencies"/>
        <s v="[dim_TOOCS_Agency].[Major_Group_Title].&amp;[Animal, human and biological agencies]" c="Animal, human and biological agencies"/>
        <s v="[dim_TOOCS_Agency].[Major_Group_Title].&amp;[Other and unspecified agencies]" c="Other and unspecified agencies"/>
      </sharedItems>
    </cacheField>
    <cacheField name="[Measures].[Median time lost (working weeks) NP]" caption="Median time lost (working weeks) NP" numFmtId="0" hierarchy="447" level="32767"/>
    <cacheField name="[dim_TOOCS_Agency].[Major_Group].[Major_Group]" caption="Major_Group" numFmtId="0" hierarchy="265" level="1">
      <sharedItems count="9">
        <s v="[dim_TOOCS_Agency].[Major_Group].&amp;[1 Machinery and (mainly) fixed plant]" c="1 Machinery and (mainly) fixed plant"/>
        <s v="[dim_TOOCS_Agency].[Major_Group].&amp;[2 Mobile plant and transport]" c="2 Mobile plant and transport"/>
        <s v="[dim_TOOCS_Agency].[Major_Group].&amp;[3 Powered equipment, tools and appliances]" c="3 Powered equipment, tools and appliances"/>
        <s v="[dim_TOOCS_Agency].[Major_Group].&amp;[4 Non-powered handtools, appliances and equipment]" c="4 Non-powered handtools, appliances and equipment"/>
        <s v="[dim_TOOCS_Agency].[Major_Group].&amp;[5 Chemicals and chemical products]" c="5 Chemicals and chemical products"/>
        <s v="[dim_TOOCS_Agency].[Major_Group].&amp;[6 Materials and substances]" c="6 Materials and substances"/>
        <s v="[dim_TOOCS_Agency].[Major_Group].&amp;[7 Environmental agencies]" c="7 Environmental agencies"/>
        <s v="[dim_TOOCS_Agency].[Major_Group].&amp;[8 Animal, human and biological agencies]" c="8 Animal, human and biological agencies"/>
        <s v="[dim_TOOCS_Agency].[Major_Group].&amp;[9 Other and unspecified agencies]" c="9 Other and unspecified agencies"/>
      </sharedItems>
    </cacheField>
    <cacheField name="[dim_TOOCS_Agency].[Sub_Major_Group].[Sub_Major_Group]" caption="Sub_Major_Group" numFmtId="0" hierarchy="273" level="1">
      <sharedItems count="47">
        <s v="[dim_TOOCS_Agency].[Sub_Major_Group].&amp;[11 Cutting, slicing, sawing machinery]" c="11 Cutting, slicing, sawing machinery"/>
        <s v="[dim_TOOCS_Agency].[Sub_Major_Group].&amp;[12 Crushing, pressing, rolling machinery]" c="12 Crushing, pressing, rolling machinery"/>
        <s v="[dim_TOOCS_Agency].[Sub_Major_Group].&amp;[13 Heating, cooking, baking equipment]" c="13 Heating, cooking, baking equipment"/>
        <s v="[dim_TOOCS_Agency].[Sub_Major_Group].&amp;[14 Cooling refrigeration plant and equipment]" c="14 Cooling refrigeration plant and equipment"/>
        <s v="[dim_TOOCS_Agency].[Sub_Major_Group].&amp;[15 Conveyors and lifting plant]" c="15 Conveyors and lifting plant"/>
        <s v="[dim_TOOCS_Agency].[Sub_Major_Group].&amp;[16 Electrical installation]" c="16 Electrical installation"/>
        <s v="[dim_TOOCS_Agency].[Sub_Major_Group].&amp;[17 Radiation-based equipment]" c="17 Radiation-based equipment"/>
        <s v="[dim_TOOCS_Agency].[Sub_Major_Group].&amp;[18 Filling and bottling/packaging plant]" c="18 Filling and bottling/packaging plant"/>
        <s v="[dim_TOOCS_Agency].[Sub_Major_Group].&amp;[19 Other plant and machinery]" c="19 Other plant and machinery"/>
        <s v="[dim_TOOCS_Agency].[Sub_Major_Group].&amp;[21 Self-propelled plant]" c="21 Self-propelled plant"/>
        <s v="[dim_TOOCS_Agency].[Sub_Major_Group].&amp;[22 Semi-portable plant]" c="22 Semi-portable plant"/>
        <s v="[dim_TOOCS_Agency].[Sub_Major_Group].&amp;[23 Other mobile plant]" c="23 Other mobile plant"/>
        <s v="[dim_TOOCS_Agency].[Sub_Major_Group].&amp;[24 Road transport]" c="24 Road transport"/>
        <s v="[dim_TOOCS_Agency].[Sub_Major_Group].&amp;[25 Rail transport]" c="25 Rail transport"/>
        <s v="[dim_TOOCS_Agency].[Sub_Major_Group].&amp;[26 Air transport]" c="26 Air transport"/>
        <s v="[dim_TOOCS_Agency].[Sub_Major_Group].&amp;[27 Water transport]" c="27 Water transport"/>
        <s v="[dim_TOOCS_Agency].[Sub_Major_Group].&amp;[29 Other transport]" c="29 Other transport"/>
        <s v="[dim_TOOCS_Agency].[Sub_Major_Group].&amp;[31 Workshop and worksite tools and equipment]" c="31 Workshop and worksite tools and equipment"/>
        <s v="[dim_TOOCS_Agency].[Sub_Major_Group].&amp;[32 Kitchen and domestic equipment]" c="32 Kitchen and domestic equipment"/>
        <s v="[dim_TOOCS_Agency].[Sub_Major_Group].&amp;[33 Office and electronic equipment]" c="33 Office and electronic equipment"/>
        <s v="[dim_TOOCS_Agency].[Sub_Major_Group].&amp;[34 Garden and outdoor powered equipment]" c="34 Garden and outdoor powered equipment"/>
        <s v="[dim_TOOCS_Agency].[Sub_Major_Group].&amp;[35 Pressure-based equipment not covered elsewhere]" c="35 Pressure-based equipment not covered elsewhere"/>
        <s v="[dim_TOOCS_Agency].[Sub_Major_Group].&amp;[39 Other powered equipment, tools and appliances]" c="39 Other powered equipment, tools and appliances"/>
        <s v="[dim_TOOCS_Agency].[Sub_Major_Group].&amp;[41 Handtools, non-powered, edged]" c="41 Handtools, non-powered, edged"/>
        <s v="[dim_TOOCS_Agency].[Sub_Major_Group].&amp;[42 Other handtools]" c="42 Other handtools"/>
        <s v="[dim_TOOCS_Agency].[Sub_Major_Group].&amp;[43 Fastening, packing and packaging equipment]" c="43 Fastening, packing and packaging equipment"/>
        <s v="[dim_TOOCS_Agency].[Sub_Major_Group].&amp;[44 Furniture and fittings]" c="44 Furniture and fittings"/>
        <s v="[dim_TOOCS_Agency].[Sub_Major_Group].&amp;[45 Other utensils]" c="45 Other utensils"/>
        <s v="[dim_TOOCS_Agency].[Sub_Major_Group].&amp;[46 Ladders, mobile ramps and stairways, and scaffolding]" c="46 Ladders, mobile ramps and stairways, and scaffolding"/>
        <s v="[dim_TOOCS_Agency].[Sub_Major_Group].&amp;[49 Other non-powered equipment]" c="49 Other non-powered equipment"/>
        <s v="[dim_TOOCS_Agency].[Sub_Major_Group].&amp;[51 Nominated chemicals]" c="51 Nominated chemicals"/>
        <s v="[dim_TOOCS_Agency].[Sub_Major_Group].&amp;[52 Other basic chemicals]" c="52 Other basic chemicals"/>
        <s v="[dim_TOOCS_Agency].[Sub_Major_Group].&amp;[53 Chemical products]" c="53 Chemical products"/>
        <s v="[dim_TOOCS_Agency].[Sub_Major_Group].&amp;[54 Immunobiologicals]" c="54 Immunobiologicals"/>
        <s v="[dim_TOOCS_Agency].[Sub_Major_Group].&amp;[61 Non-metallic minerals and substances]" c="61 Non-metallic minerals and substances"/>
        <s v="[dim_TOOCS_Agency].[Sub_Major_Group].&amp;[62 Other materials and objects]" c="62 Other materials and objects"/>
        <s v="[dim_TOOCS_Agency].[Sub_Major_Group].&amp;[63 Other substances]" c="63 Other substances"/>
        <s v="[dim_TOOCS_Agency].[Sub_Major_Group].&amp;[71 Outdoor environment]" c="71 Outdoor environment"/>
        <s v="[dim_TOOCS_Agency].[Sub_Major_Group].&amp;[72 Indoor environment]" c="72 Indoor environment"/>
        <s v="[dim_TOOCS_Agency].[Sub_Major_Group].&amp;[73/74 Underground environment]" c="73/74 Underground environment"/>
        <s v="[dim_TOOCS_Agency].[Sub_Major_Group].&amp;[81 Live four-legged animals]" c="81 Live four-legged animals"/>
        <s v="[dim_TOOCS_Agency].[Sub_Major_Group].&amp;[82 Other live animals]" c="82 Other live animals"/>
        <s v="[dim_TOOCS_Agency].[Sub_Major_Group].&amp;[83 Non-living animals]" c="83 Non-living animals"/>
        <s v="[dim_TOOCS_Agency].[Sub_Major_Group].&amp;[84 Human agencies]" c="84 Human agencies"/>
        <s v="[dim_TOOCS_Agency].[Sub_Major_Group].&amp;[85 Biological agencies]" c="85 Biological agencies"/>
        <s v="[dim_TOOCS_Agency].[Sub_Major_Group].&amp;[91 Non-physical agencies]" c="91 Non-physical agencies"/>
        <s v="[dim_TOOCS_Agency].[Sub_Major_Group].&amp;[99 Other and unspecified agencies]" c="99 Other and unspecified agencie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2" memberValueDatatype="130" unbalanced="0">
      <fieldsUsage count="2">
        <fieldUsage x="-1"/>
        <fieldUsage x="6"/>
      </fieldsUsage>
    </cacheHierarchy>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2" memberValueDatatype="130" unbalanced="0">
      <fieldsUsage count="2">
        <fieldUsage x="-1"/>
        <fieldUsage x="4"/>
      </fieldsUsage>
    </cacheHierarchy>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2" memberValueDatatype="130" unbalanced="0">
      <fieldsUsage count="2">
        <fieldUsage x="-1"/>
        <fieldUsage x="7"/>
      </fieldsUsage>
    </cacheHierarchy>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5"/>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938078705" createdVersion="8" refreshedVersion="8" minRefreshableVersion="3" recordCount="0" supportSubquery="1" supportAdvancedDrill="1" xr:uid="{2A99F8D3-5ED7-48D9-A59D-2A07851FC63B}">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Agency].[Major_Group_Title].[Major_Group_Title]" caption="Major_Group_Title" numFmtId="0" hierarchy="268" level="1">
      <sharedItems count="9">
        <s v="[dim_TOOCS_Agency].[Major_Group_Title].&amp;[Machinery and (mainly) fixed plant]" c="Machinery and (mainly) fixed plant"/>
        <s v="[dim_TOOCS_Agency].[Major_Group_Title].&amp;[Mobile plant and transport]" c="Mobile plant and transport"/>
        <s v="[dim_TOOCS_Agency].[Major_Group_Title].&amp;[Powered equipment, tools and appliances]" c="Powered equipment, tools and appliances"/>
        <s v="[dim_TOOCS_Agency].[Major_Group_Title].&amp;[Non-powered handtools, appliances and equipment]" c="Non-powered handtools, appliances and equipment"/>
        <s v="[dim_TOOCS_Agency].[Major_Group_Title].&amp;[Chemicals and chemical products]" c="Chemicals and chemical products"/>
        <s v="[dim_TOOCS_Agency].[Major_Group_Title].&amp;[Materials and substances]" c="Materials and substances"/>
        <s v="[dim_TOOCS_Agency].[Major_Group_Title].&amp;[Environmental agencies]" c="Environmental agencies"/>
        <s v="[dim_TOOCS_Agency].[Major_Group_Title].&amp;[Animal, human and biological agencies]" c="Animal, human and biological agencies"/>
        <s v="[dim_TOOCS_Agency].[Major_Group_Title].&amp;[Other and unspecified agencies]" c="Other and unspecified agencies"/>
      </sharedItems>
    </cacheField>
    <cacheField name="[Measures].[Median compensation paid ($) NP]" caption="Median compensation paid ($) NP" numFmtId="0" hierarchy="446" level="32767"/>
    <cacheField name="[dim_TOOCS_Agency].[Major_Group].[Major_Group]" caption="Major_Group" numFmtId="0" hierarchy="265" level="1">
      <sharedItems count="9">
        <s v="[dim_TOOCS_Agency].[Major_Group].&amp;[1 Machinery and (mainly) fixed plant]" c="1 Machinery and (mainly) fixed plant"/>
        <s v="[dim_TOOCS_Agency].[Major_Group].&amp;[2 Mobile plant and transport]" c="2 Mobile plant and transport"/>
        <s v="[dim_TOOCS_Agency].[Major_Group].&amp;[3 Powered equipment, tools and appliances]" c="3 Powered equipment, tools and appliances"/>
        <s v="[dim_TOOCS_Agency].[Major_Group].&amp;[4 Non-powered handtools, appliances and equipment]" c="4 Non-powered handtools, appliances and equipment"/>
        <s v="[dim_TOOCS_Agency].[Major_Group].&amp;[5 Chemicals and chemical products]" c="5 Chemicals and chemical products"/>
        <s v="[dim_TOOCS_Agency].[Major_Group].&amp;[6 Materials and substances]" c="6 Materials and substances"/>
        <s v="[dim_TOOCS_Agency].[Major_Group].&amp;[7 Environmental agencies]" c="7 Environmental agencies"/>
        <s v="[dim_TOOCS_Agency].[Major_Group].&amp;[8 Animal, human and biological agencies]" c="8 Animal, human and biological agencies"/>
        <s v="[dim_TOOCS_Agency].[Major_Group].&amp;[9 Other and unspecified agencies]" c="9 Other and unspecified agencies"/>
      </sharedItems>
    </cacheField>
    <cacheField name="[dim_TOOCS_Agency].[Sub_Major_Group].[Sub_Major_Group]" caption="Sub_Major_Group" numFmtId="0" hierarchy="273" level="1">
      <sharedItems count="47">
        <s v="[dim_TOOCS_Agency].[Sub_Major_Group].&amp;[11 Cutting, slicing, sawing machinery]" c="11 Cutting, slicing, sawing machinery"/>
        <s v="[dim_TOOCS_Agency].[Sub_Major_Group].&amp;[12 Crushing, pressing, rolling machinery]" c="12 Crushing, pressing, rolling machinery"/>
        <s v="[dim_TOOCS_Agency].[Sub_Major_Group].&amp;[13 Heating, cooking, baking equipment]" c="13 Heating, cooking, baking equipment"/>
        <s v="[dim_TOOCS_Agency].[Sub_Major_Group].&amp;[14 Cooling refrigeration plant and equipment]" c="14 Cooling refrigeration plant and equipment"/>
        <s v="[dim_TOOCS_Agency].[Sub_Major_Group].&amp;[15 Conveyors and lifting plant]" c="15 Conveyors and lifting plant"/>
        <s v="[dim_TOOCS_Agency].[Sub_Major_Group].&amp;[16 Electrical installation]" c="16 Electrical installation"/>
        <s v="[dim_TOOCS_Agency].[Sub_Major_Group].&amp;[17 Radiation-based equipment]" c="17 Radiation-based equipment"/>
        <s v="[dim_TOOCS_Agency].[Sub_Major_Group].&amp;[18 Filling and bottling/packaging plant]" c="18 Filling and bottling/packaging plant"/>
        <s v="[dim_TOOCS_Agency].[Sub_Major_Group].&amp;[19 Other plant and machinery]" c="19 Other plant and machinery"/>
        <s v="[dim_TOOCS_Agency].[Sub_Major_Group].&amp;[21 Self-propelled plant]" c="21 Self-propelled plant"/>
        <s v="[dim_TOOCS_Agency].[Sub_Major_Group].&amp;[22 Semi-portable plant]" c="22 Semi-portable plant"/>
        <s v="[dim_TOOCS_Agency].[Sub_Major_Group].&amp;[23 Other mobile plant]" c="23 Other mobile plant"/>
        <s v="[dim_TOOCS_Agency].[Sub_Major_Group].&amp;[24 Road transport]" c="24 Road transport"/>
        <s v="[dim_TOOCS_Agency].[Sub_Major_Group].&amp;[25 Rail transport]" c="25 Rail transport"/>
        <s v="[dim_TOOCS_Agency].[Sub_Major_Group].&amp;[26 Air transport]" c="26 Air transport"/>
        <s v="[dim_TOOCS_Agency].[Sub_Major_Group].&amp;[27 Water transport]" c="27 Water transport"/>
        <s v="[dim_TOOCS_Agency].[Sub_Major_Group].&amp;[29 Other transport]" c="29 Other transport"/>
        <s v="[dim_TOOCS_Agency].[Sub_Major_Group].&amp;[31 Workshop and worksite tools and equipment]" c="31 Workshop and worksite tools and equipment"/>
        <s v="[dim_TOOCS_Agency].[Sub_Major_Group].&amp;[32 Kitchen and domestic equipment]" c="32 Kitchen and domestic equipment"/>
        <s v="[dim_TOOCS_Agency].[Sub_Major_Group].&amp;[33 Office and electronic equipment]" c="33 Office and electronic equipment"/>
        <s v="[dim_TOOCS_Agency].[Sub_Major_Group].&amp;[34 Garden and outdoor powered equipment]" c="34 Garden and outdoor powered equipment"/>
        <s v="[dim_TOOCS_Agency].[Sub_Major_Group].&amp;[35 Pressure-based equipment not covered elsewhere]" c="35 Pressure-based equipment not covered elsewhere"/>
        <s v="[dim_TOOCS_Agency].[Sub_Major_Group].&amp;[39 Other powered equipment, tools and appliances]" c="39 Other powered equipment, tools and appliances"/>
        <s v="[dim_TOOCS_Agency].[Sub_Major_Group].&amp;[41 Handtools, non-powered, edged]" c="41 Handtools, non-powered, edged"/>
        <s v="[dim_TOOCS_Agency].[Sub_Major_Group].&amp;[42 Other handtools]" c="42 Other handtools"/>
        <s v="[dim_TOOCS_Agency].[Sub_Major_Group].&amp;[43 Fastening, packing and packaging equipment]" c="43 Fastening, packing and packaging equipment"/>
        <s v="[dim_TOOCS_Agency].[Sub_Major_Group].&amp;[44 Furniture and fittings]" c="44 Furniture and fittings"/>
        <s v="[dim_TOOCS_Agency].[Sub_Major_Group].&amp;[45 Other utensils]" c="45 Other utensils"/>
        <s v="[dim_TOOCS_Agency].[Sub_Major_Group].&amp;[46 Ladders, mobile ramps and stairways, and scaffolding]" c="46 Ladders, mobile ramps and stairways, and scaffolding"/>
        <s v="[dim_TOOCS_Agency].[Sub_Major_Group].&amp;[49 Other non-powered equipment]" c="49 Other non-powered equipment"/>
        <s v="[dim_TOOCS_Agency].[Sub_Major_Group].&amp;[51 Nominated chemicals]" c="51 Nominated chemicals"/>
        <s v="[dim_TOOCS_Agency].[Sub_Major_Group].&amp;[52 Other basic chemicals]" c="52 Other basic chemicals"/>
        <s v="[dim_TOOCS_Agency].[Sub_Major_Group].&amp;[53 Chemical products]" c="53 Chemical products"/>
        <s v="[dim_TOOCS_Agency].[Sub_Major_Group].&amp;[54 Immunobiologicals]" c="54 Immunobiologicals"/>
        <s v="[dim_TOOCS_Agency].[Sub_Major_Group].&amp;[61 Non-metallic minerals and substances]" c="61 Non-metallic minerals and substances"/>
        <s v="[dim_TOOCS_Agency].[Sub_Major_Group].&amp;[62 Other materials and objects]" c="62 Other materials and objects"/>
        <s v="[dim_TOOCS_Agency].[Sub_Major_Group].&amp;[63 Other substances]" c="63 Other substances"/>
        <s v="[dim_TOOCS_Agency].[Sub_Major_Group].&amp;[71 Outdoor environment]" c="71 Outdoor environment"/>
        <s v="[dim_TOOCS_Agency].[Sub_Major_Group].&amp;[72 Indoor environment]" c="72 Indoor environment"/>
        <s v="[dim_TOOCS_Agency].[Sub_Major_Group].&amp;[73/74 Underground environment]" c="73/74 Underground environment"/>
        <s v="[dim_TOOCS_Agency].[Sub_Major_Group].&amp;[81 Live four-legged animals]" c="81 Live four-legged animals"/>
        <s v="[dim_TOOCS_Agency].[Sub_Major_Group].&amp;[82 Other live animals]" c="82 Other live animals"/>
        <s v="[dim_TOOCS_Agency].[Sub_Major_Group].&amp;[83 Non-living animals]" c="83 Non-living animals"/>
        <s v="[dim_TOOCS_Agency].[Sub_Major_Group].&amp;[84 Human agencies]" c="84 Human agencies"/>
        <s v="[dim_TOOCS_Agency].[Sub_Major_Group].&amp;[85 Biological agencies]" c="85 Biological agencies"/>
        <s v="[dim_TOOCS_Agency].[Sub_Major_Group].&amp;[91 Non-physical agencies]" c="91 Non-physical agencies"/>
        <s v="[dim_TOOCS_Agency].[Sub_Major_Group].&amp;[99 Other and unspecified agencies]" c="99 Other and unspecified agencie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2" memberValueDatatype="130" unbalanced="0">
      <fieldsUsage count="2">
        <fieldUsage x="-1"/>
        <fieldUsage x="6"/>
      </fieldsUsage>
    </cacheHierarchy>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2" memberValueDatatype="130" unbalanced="0">
      <fieldsUsage count="2">
        <fieldUsage x="-1"/>
        <fieldUsage x="4"/>
      </fieldsUsage>
    </cacheHierarchy>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2" memberValueDatatype="130" unbalanced="0">
      <fieldsUsage count="2">
        <fieldUsage x="-1"/>
        <fieldUsage x="7"/>
      </fieldsUsage>
    </cacheHierarchy>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5"/>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497488426" createdVersion="8" refreshedVersion="8" minRefreshableVersion="3" recordCount="0" supportSubquery="1" supportAdvancedDrill="1" xr:uid="{73F27FB1-2B57-4D56-B5D1-267B89E02384}">
  <cacheSource type="external" connectionId="1"/>
  <cacheFields count="9">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Agency].[Major_Group_Title].[Major_Group_Title]" caption="Major_Group_Title" numFmtId="0" hierarchy="268" level="1">
      <sharedItems count="9">
        <s v="[dim_TOOCS_Agency].[Major_Group_Title].&amp;[Machinery and (mainly) fixed plant]" c="Machinery and (mainly) fixed plant"/>
        <s v="[dim_TOOCS_Agency].[Major_Group_Title].&amp;[Mobile plant and transport]" c="Mobile plant and transport"/>
        <s v="[dim_TOOCS_Agency].[Major_Group_Title].&amp;[Powered equipment, tools and appliances]" c="Powered equipment, tools and appliances"/>
        <s v="[dim_TOOCS_Agency].[Major_Group_Title].&amp;[Non-powered handtools, appliances and equipment]" c="Non-powered handtools, appliances and equipment"/>
        <s v="[dim_TOOCS_Agency].[Major_Group_Title].&amp;[Chemicals and chemical products]" c="Chemicals and chemical products"/>
        <s v="[dim_TOOCS_Agency].[Major_Group_Title].&amp;[Materials and substances]" c="Materials and substances"/>
        <s v="[dim_TOOCS_Agency].[Major_Group_Title].&amp;[Environmental agencies]" c="Environmental agencies"/>
        <s v="[dim_TOOCS_Agency].[Major_Group_Title].&amp;[Animal, human and biological agencies]" c="Animal, human and biological agencies"/>
        <s v="[dim_TOOCS_Agency].[Major_Group_Title].&amp;[Other and unspecified agencies]" c="Other and unspecified agencies"/>
      </sharedItems>
    </cacheField>
    <cacheField name="[dim_TOOCS_Agency].[Major_Group].[Major_Group]" caption="Major_Group" numFmtId="0" hierarchy="265" level="1">
      <sharedItems count="9">
        <s v="[dim_TOOCS_Agency].[Major_Group].&amp;[1 Machinery and (mainly) fixed plant]" c="1 Machinery and (mainly) fixed plant"/>
        <s v="[dim_TOOCS_Agency].[Major_Group].&amp;[2 Mobile plant and transport]" c="2 Mobile plant and transport"/>
        <s v="[dim_TOOCS_Agency].[Major_Group].&amp;[3 Powered equipment, tools and appliances]" c="3 Powered equipment, tools and appliances"/>
        <s v="[dim_TOOCS_Agency].[Major_Group].&amp;[4 Non-powered handtools, appliances and equipment]" c="4 Non-powered handtools, appliances and equipment"/>
        <s v="[dim_TOOCS_Agency].[Major_Group].&amp;[5 Chemicals and chemical products]" c="5 Chemicals and chemical products"/>
        <s v="[dim_TOOCS_Agency].[Major_Group].&amp;[6 Materials and substances]" c="6 Materials and substances"/>
        <s v="[dim_TOOCS_Agency].[Major_Group].&amp;[7 Environmental agencies]" c="7 Environmental agencies"/>
        <s v="[dim_TOOCS_Agency].[Major_Group].&amp;[8 Animal, human and biological agencies]" c="8 Animal, human and biological agencies"/>
        <s v="[dim_TOOCS_Agency].[Major_Group].&amp;[9 Other and unspecified agencies]" c="9 Other and unspecified agencies"/>
      </sharedItems>
    </cacheField>
    <cacheField name="[dim_TOOCS_Agency].[Sub_Major_Group].[Sub_Major_Group]" caption="Sub_Major_Group" numFmtId="0" hierarchy="273" level="1">
      <sharedItems count="47">
        <s v="[dim_TOOCS_Agency].[Sub_Major_Group].&amp;[11 Cutting, slicing, sawing machinery]" c="11 Cutting, slicing, sawing machinery"/>
        <s v="[dim_TOOCS_Agency].[Sub_Major_Group].&amp;[12 Crushing, pressing, rolling machinery]" c="12 Crushing, pressing, rolling machinery"/>
        <s v="[dim_TOOCS_Agency].[Sub_Major_Group].&amp;[13 Heating, cooking, baking equipment]" c="13 Heating, cooking, baking equipment"/>
        <s v="[dim_TOOCS_Agency].[Sub_Major_Group].&amp;[14 Cooling refrigeration plant and equipment]" c="14 Cooling refrigeration plant and equipment"/>
        <s v="[dim_TOOCS_Agency].[Sub_Major_Group].&amp;[15 Conveyors and lifting plant]" c="15 Conveyors and lifting plant"/>
        <s v="[dim_TOOCS_Agency].[Sub_Major_Group].&amp;[16 Electrical installation]" c="16 Electrical installation"/>
        <s v="[dim_TOOCS_Agency].[Sub_Major_Group].&amp;[17 Radiation-based equipment]" c="17 Radiation-based equipment"/>
        <s v="[dim_TOOCS_Agency].[Sub_Major_Group].&amp;[18 Filling and bottling/packaging plant]" c="18 Filling and bottling/packaging plant"/>
        <s v="[dim_TOOCS_Agency].[Sub_Major_Group].&amp;[19 Other plant and machinery]" c="19 Other plant and machinery"/>
        <s v="[dim_TOOCS_Agency].[Sub_Major_Group].&amp;[21 Self-propelled plant]" c="21 Self-propelled plant"/>
        <s v="[dim_TOOCS_Agency].[Sub_Major_Group].&amp;[22 Semi-portable plant]" c="22 Semi-portable plant"/>
        <s v="[dim_TOOCS_Agency].[Sub_Major_Group].&amp;[23 Other mobile plant]" c="23 Other mobile plant"/>
        <s v="[dim_TOOCS_Agency].[Sub_Major_Group].&amp;[24 Road transport]" c="24 Road transport"/>
        <s v="[dim_TOOCS_Agency].[Sub_Major_Group].&amp;[25 Rail transport]" c="25 Rail transport"/>
        <s v="[dim_TOOCS_Agency].[Sub_Major_Group].&amp;[26 Air transport]" c="26 Air transport"/>
        <s v="[dim_TOOCS_Agency].[Sub_Major_Group].&amp;[27 Water transport]" c="27 Water transport"/>
        <s v="[dim_TOOCS_Agency].[Sub_Major_Group].&amp;[29 Other transport]" c="29 Other transport"/>
        <s v="[dim_TOOCS_Agency].[Sub_Major_Group].&amp;[31 Workshop and worksite tools and equipment]" c="31 Workshop and worksite tools and equipment"/>
        <s v="[dim_TOOCS_Agency].[Sub_Major_Group].&amp;[32 Kitchen and domestic equipment]" c="32 Kitchen and domestic equipment"/>
        <s v="[dim_TOOCS_Agency].[Sub_Major_Group].&amp;[33 Office and electronic equipment]" c="33 Office and electronic equipment"/>
        <s v="[dim_TOOCS_Agency].[Sub_Major_Group].&amp;[34 Garden and outdoor powered equipment]" c="34 Garden and outdoor powered equipment"/>
        <s v="[dim_TOOCS_Agency].[Sub_Major_Group].&amp;[35 Pressure-based equipment not covered elsewhere]" c="35 Pressure-based equipment not covered elsewhere"/>
        <s v="[dim_TOOCS_Agency].[Sub_Major_Group].&amp;[39 Other powered equipment, tools and appliances]" c="39 Other powered equipment, tools and appliances"/>
        <s v="[dim_TOOCS_Agency].[Sub_Major_Group].&amp;[41 Handtools, non-powered, edged]" c="41 Handtools, non-powered, edged"/>
        <s v="[dim_TOOCS_Agency].[Sub_Major_Group].&amp;[42 Other handtools]" c="42 Other handtools"/>
        <s v="[dim_TOOCS_Agency].[Sub_Major_Group].&amp;[43 Fastening, packing and packaging equipment]" c="43 Fastening, packing and packaging equipment"/>
        <s v="[dim_TOOCS_Agency].[Sub_Major_Group].&amp;[44 Furniture and fittings]" c="44 Furniture and fittings"/>
        <s v="[dim_TOOCS_Agency].[Sub_Major_Group].&amp;[45 Other utensils]" c="45 Other utensils"/>
        <s v="[dim_TOOCS_Agency].[Sub_Major_Group].&amp;[46 Ladders, mobile ramps and stairways, and scaffolding]" c="46 Ladders, mobile ramps and stairways, and scaffolding"/>
        <s v="[dim_TOOCS_Agency].[Sub_Major_Group].&amp;[49 Other non-powered equipment]" c="49 Other non-powered equipment"/>
        <s v="[dim_TOOCS_Agency].[Sub_Major_Group].&amp;[51 Nominated chemicals]" c="51 Nominated chemicals"/>
        <s v="[dim_TOOCS_Agency].[Sub_Major_Group].&amp;[52 Other basic chemicals]" c="52 Other basic chemicals"/>
        <s v="[dim_TOOCS_Agency].[Sub_Major_Group].&amp;[53 Chemical products]" c="53 Chemical products"/>
        <s v="[dim_TOOCS_Agency].[Sub_Major_Group].&amp;[54 Immunobiologicals]" c="54 Immunobiologicals"/>
        <s v="[dim_TOOCS_Agency].[Sub_Major_Group].&amp;[61 Non-metallic minerals and substances]" c="61 Non-metallic minerals and substances"/>
        <s v="[dim_TOOCS_Agency].[Sub_Major_Group].&amp;[62 Other materials and objects]" c="62 Other materials and objects"/>
        <s v="[dim_TOOCS_Agency].[Sub_Major_Group].&amp;[63 Other substances]" c="63 Other substances"/>
        <s v="[dim_TOOCS_Agency].[Sub_Major_Group].&amp;[71 Outdoor environment]" c="71 Outdoor environment"/>
        <s v="[dim_TOOCS_Agency].[Sub_Major_Group].&amp;[72 Indoor environment]" c="72 Indoor environment"/>
        <s v="[dim_TOOCS_Agency].[Sub_Major_Group].&amp;[73/74 Underground environment]" c="73/74 Underground environment"/>
        <s v="[dim_TOOCS_Agency].[Sub_Major_Group].&amp;[81 Live four-legged animals]" c="81 Live four-legged animals"/>
        <s v="[dim_TOOCS_Agency].[Sub_Major_Group].&amp;[82 Other live animals]" c="82 Other live animals"/>
        <s v="[dim_TOOCS_Agency].[Sub_Major_Group].&amp;[83 Non-living animals]" c="83 Non-living animals"/>
        <s v="[dim_TOOCS_Agency].[Sub_Major_Group].&amp;[84 Human agencies]" c="84 Human agencies"/>
        <s v="[dim_TOOCS_Agency].[Sub_Major_Group].&amp;[85 Biological agencies]" c="85 Biological agencies"/>
        <s v="[dim_TOOCS_Agency].[Sub_Major_Group].&amp;[91 Non-physical agencies]" c="91 Non-physical agencies"/>
        <s v="[dim_TOOCS_Agency].[Sub_Major_Group].&amp;[99 Other and unspecified agencies]" c="99 Other and unspecified agencie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2" memberValueDatatype="130" unbalanced="0">
      <fieldsUsage count="2">
        <fieldUsage x="-1"/>
        <fieldUsage x="6"/>
      </fieldsUsage>
    </cacheHierarchy>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2" memberValueDatatype="130" unbalanced="0">
      <fieldsUsage count="2">
        <fieldUsage x="-1"/>
        <fieldUsage x="5"/>
      </fieldsUsage>
    </cacheHierarchy>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2" memberValueDatatype="130" unbalanced="0">
      <fieldsUsage count="2">
        <fieldUsage x="-1"/>
        <fieldUsage x="7"/>
      </fieldsUsage>
    </cacheHierarchy>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041898151" createdVersion="8" refreshedVersion="8" minRefreshableVersion="3" recordCount="0" supportSubquery="1" supportAdvancedDrill="1" xr:uid="{CF06566B-E2FE-413F-9F26-59EB16902040}">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Bodily_Location].[Major_Group_Title].[Major_Group_Title]" caption="Major_Group_Title" numFmtId="0" hierarchy="287" level="1">
      <sharedItems count="9">
        <s v="[dim_TOOCS_Bodily_Location].[Major_Group_Title].&amp;[Head]" c="Head"/>
        <s v="[dim_TOOCS_Bodily_Location].[Major_Group_Title].&amp;[Neck]" c="Neck"/>
        <s v="[dim_TOOCS_Bodily_Location].[Major_Group_Title].&amp;[Trunk]" c="Trunk"/>
        <s v="[dim_TOOCS_Bodily_Location].[Major_Group_Title].&amp;[Upper limbs]" c="Upper limbs"/>
        <s v="[dim_TOOCS_Bodily_Location].[Major_Group_Title].&amp;[Lower limbs]" c="Lower limbs"/>
        <s v="[dim_TOOCS_Bodily_Location].[Major_Group_Title].&amp;[Multiple locations]" c="Multiple locations"/>
        <s v="[dim_TOOCS_Bodily_Location].[Major_Group_Title].&amp;[Systemic locations]" c="Systemic locations"/>
        <s v="[dim_TOOCS_Bodily_Location].[Major_Group_Title].&amp;[Non-physical locations]" c="Non-physical locations"/>
        <s v="[dim_TOOCS_Bodily_Location].[Major_Group_Title].&amp;[Unspecified locations]" c="Unspecified locations"/>
      </sharedItems>
    </cacheField>
    <cacheField name="[Measures].[Median time lost (working weeks) NP]" caption="Median time lost (working weeks) NP" numFmtId="0" hierarchy="447" level="32767"/>
    <cacheField name="[dim_TOOCS_Bodily_Location].[Major_Group].[Major_Group]" caption="Major_Group" numFmtId="0" hierarchy="284" level="1">
      <sharedItems count="9">
        <s v="[dim_TOOCS_Bodily_Location].[Major_Group].&amp;[1 Head]" c="1 Head"/>
        <s v="[dim_TOOCS_Bodily_Location].[Major_Group].&amp;[2 Neck]" c="2 Neck"/>
        <s v="[dim_TOOCS_Bodily_Location].[Major_Group].&amp;[3 Trunk]" c="3 Trunk"/>
        <s v="[dim_TOOCS_Bodily_Location].[Major_Group].&amp;[4 Upper limbs]" c="4 Upper limbs"/>
        <s v="[dim_TOOCS_Bodily_Location].[Major_Group].&amp;[5 Lower limbs]" c="5 Lower limbs"/>
        <s v="[dim_TOOCS_Bodily_Location].[Major_Group].&amp;[6 Multiple locations]" c="6 Multiple locations"/>
        <s v="[dim_TOOCS_Bodily_Location].[Major_Group].&amp;[7 Systemic locations]" c="7 Systemic locations"/>
        <s v="[dim_TOOCS_Bodily_Location].[Major_Group].&amp;[8 Non-physical locations]" c="8 Non-physical locations"/>
        <s v="[dim_TOOCS_Bodily_Location].[Major_Group].&amp;[9 Unspecified locations]" c="9 Unspecified locations"/>
      </sharedItems>
    </cacheField>
    <cacheField name="[dim_TOOCS_Bodily_Location].[Sub_Major_Group].[Sub_Major_Group]" caption="Sub_Major_Group" numFmtId="0" hierarchy="292" level="1">
      <sharedItems count="47">
        <s v="[dim_TOOCS_Bodily_Location].[Sub_Major_Group].&amp;[11 Cranium]" c="11 Cranium"/>
        <s v="[dim_TOOCS_Bodily_Location].[Sub_Major_Group].&amp;[12 Eye]" c="12 Eye"/>
        <s v="[dim_TOOCS_Bodily_Location].[Sub_Major_Group].&amp;[13 Ear]" c="13 Ear"/>
        <s v="[dim_TOOCS_Bodily_Location].[Sub_Major_Group].&amp;[14 Mouth]" c="14 Mouth"/>
        <s v="[dim_TOOCS_Bodily_Location].[Sub_Major_Group].&amp;[15 Nose]" c="15 Nose"/>
        <s v="[dim_TOOCS_Bodily_Location].[Sub_Major_Group].&amp;[16 Face, not elsewhere specified]" c="16 Face, not elsewhere specified"/>
        <s v="[dim_TOOCS_Bodily_Location].[Sub_Major_Group].&amp;[18 Head- multiple locations]" c="18 Head- multiple locations"/>
        <s v="[dim_TOOCS_Bodily_Location].[Sub_Major_Group].&amp;[19 Head - unspecified locations]" c="19 Head - unspecified locations"/>
        <s v="[dim_TOOCS_Bodily_Location].[Sub_Major_Group].&amp;[21 Neck]" c="21 Neck"/>
        <s v="[dim_TOOCS_Bodily_Location].[Sub_Major_Group].&amp;[31 Back - upper or lower]" c="31 Back - upper or lower"/>
        <s v="[dim_TOOCS_Bodily_Location].[Sub_Major_Group].&amp;[33 Chest (thorax)]" c="33 Chest (thorax)"/>
        <s v="[dim_TOOCS_Bodily_Location].[Sub_Major_Group].&amp;[34/35 Abdomen and pelvic region]" c="34/35 Abdomen and pelvic region"/>
        <s v="[dim_TOOCS_Bodily_Location].[Sub_Major_Group].&amp;[38 Trunk - multiple locations]" c="38 Trunk - multiple locations"/>
        <s v="[dim_TOOCS_Bodily_Location].[Sub_Major_Group].&amp;[39 Trunk - unspecified locations]" c="39 Trunk - unspecified locations"/>
        <s v="[dim_TOOCS_Bodily_Location].[Sub_Major_Group].&amp;[41 Shoulder]" c="41 Shoulder"/>
        <s v="[dim_TOOCS_Bodily_Location].[Sub_Major_Group].&amp;[42 Upper arm]" c="42 Upper arm"/>
        <s v="[dim_TOOCS_Bodily_Location].[Sub_Major_Group].&amp;[43 Elbow]" c="43 Elbow"/>
        <s v="[dim_TOOCS_Bodily_Location].[Sub_Major_Group].&amp;[44 Forearm]" c="44 Forearm"/>
        <s v="[dim_TOOCS_Bodily_Location].[Sub_Major_Group].&amp;[45 Wrist]" c="45 Wrist"/>
        <s v="[dim_TOOCS_Bodily_Location].[Sub_Major_Group].&amp;[46 Hand, fingers and thumb]" c="46 Hand, fingers and thumb"/>
        <s v="[dim_TOOCS_Bodily_Location].[Sub_Major_Group].&amp;[48 Upper limb - multiple locations]" c="48 Upper limb - multiple locations"/>
        <s v="[dim_TOOCS_Bodily_Location].[Sub_Major_Group].&amp;[49 Upper limb - unspecified locations]" c="49 Upper limb - unspecified locations"/>
        <s v="[dim_TOOCS_Bodily_Location].[Sub_Major_Group].&amp;[51 Hip]" c="51 Hip"/>
        <s v="[dim_TOOCS_Bodily_Location].[Sub_Major_Group].&amp;[52 Upper leg]" c="52 Upper leg"/>
        <s v="[dim_TOOCS_Bodily_Location].[Sub_Major_Group].&amp;[53 Knee]" c="53 Knee"/>
        <s v="[dim_TOOCS_Bodily_Location].[Sub_Major_Group].&amp;[54 Lower leg]" c="54 Lower leg"/>
        <s v="[dim_TOOCS_Bodily_Location].[Sub_Major_Group].&amp;[55 Ankle]" c="55 Ankle"/>
        <s v="[dim_TOOCS_Bodily_Location].[Sub_Major_Group].&amp;[56 Foot and toes]" c="56 Foot and toes"/>
        <s v="[dim_TOOCS_Bodily_Location].[Sub_Major_Group].&amp;[58 Lower limb - multiple locations]" c="58 Lower limb - multiple locations"/>
        <s v="[dim_TOOCS_Bodily_Location].[Sub_Major_Group].&amp;[59 Lower limb - unspecified locations]" c="59 Lower limb - unspecified locations"/>
        <s v="[dim_TOOCS_Bodily_Location].[Sub_Major_Group].&amp;[61 Neck and trunk]" c="61 Neck and trunk"/>
        <s v="[dim_TOOCS_Bodily_Location].[Sub_Major_Group].&amp;[62 Head and neck]" c="62 Head and neck"/>
        <s v="[dim_TOOCS_Bodily_Location].[Sub_Major_Group].&amp;[63 Head and other]" c="63 Head and other"/>
        <s v="[dim_TOOCS_Bodily_Location].[Sub_Major_Group].&amp;[64 Trunk and limbs]" c="64 Trunk and limbs"/>
        <s v="[dim_TOOCS_Bodily_Location].[Sub_Major_Group].&amp;[65 Upper and lower limbs]" c="65 Upper and lower limbs"/>
        <s v="[dim_TOOCS_Bodily_Location].[Sub_Major_Group].&amp;[66 Neck and shoulder]" c="66 Neck and shoulder"/>
        <s v="[dim_TOOCS_Bodily_Location].[Sub_Major_Group].&amp;[68 Other specified multiple locations]" c="68 Other specified multiple locations"/>
        <s v="[dim_TOOCS_Bodily_Location].[Sub_Major_Group].&amp;[69 Unspecified multiple locations]" c="69 Unspecified multiple locations"/>
        <s v="[dim_TOOCS_Bodily_Location].[Sub_Major_Group].&amp;[71 Circulatory system]" c="71 Circulatory system"/>
        <s v="[dim_TOOCS_Bodily_Location].[Sub_Major_Group].&amp;[72 Respiratory system]" c="72 Respiratory system"/>
        <s v="[dim_TOOCS_Bodily_Location].[Sub_Major_Group].&amp;[73 Digestive system]" c="73 Digestive system"/>
        <s v="[dim_TOOCS_Bodily_Location].[Sub_Major_Group].&amp;[74 Genitourinary system]" c="74 Genitourinary system"/>
        <s v="[dim_TOOCS_Bodily_Location].[Sub_Major_Group].&amp;[75 Nervous system]" c="75 Nervous system"/>
        <s v="[dim_TOOCS_Bodily_Location].[Sub_Major_Group].&amp;[78 Other and multiple systemic conditions]" c="78 Other and multiple systemic conditions"/>
        <s v="[dim_TOOCS_Bodily_Location].[Sub_Major_Group].&amp;[79 Unspecified systemic conditions]" c="79 Unspecified systemic conditions"/>
        <s v="[dim_TOOCS_Bodily_Location].[Sub_Major_Group].&amp;[80 Psychological system]" c="80 Psychological system"/>
        <s v="[dim_TOOCS_Bodily_Location].[Sub_Major_Group].&amp;[90 Unspecified locations]" c="90 Unspecified location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2" memberValueDatatype="130" unbalanced="0">
      <fieldsUsage count="2">
        <fieldUsage x="-1"/>
        <fieldUsage x="6"/>
      </fieldsUsage>
    </cacheHierarchy>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2" memberValueDatatype="130" unbalanced="0">
      <fieldsUsage count="2">
        <fieldUsage x="-1"/>
        <fieldUsage x="4"/>
      </fieldsUsage>
    </cacheHierarchy>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2" memberValueDatatype="130" unbalanced="0">
      <fieldsUsage count="2">
        <fieldUsage x="-1"/>
        <fieldUsage x="7"/>
      </fieldsUsage>
    </cacheHierarchy>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5"/>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105324077" createdVersion="8" refreshedVersion="8" minRefreshableVersion="3" recordCount="0" supportSubquery="1" supportAdvancedDrill="1" xr:uid="{CC9C784E-3E78-4C6F-AB16-60F5E23C1A86}">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Bodily_Location].[Major_Group_Title].[Major_Group_Title]" caption="Major_Group_Title" numFmtId="0" hierarchy="287" level="1">
      <sharedItems count="9">
        <s v="[dim_TOOCS_Bodily_Location].[Major_Group_Title].&amp;[Head]" c="Head"/>
        <s v="[dim_TOOCS_Bodily_Location].[Major_Group_Title].&amp;[Neck]" c="Neck"/>
        <s v="[dim_TOOCS_Bodily_Location].[Major_Group_Title].&amp;[Trunk]" c="Trunk"/>
        <s v="[dim_TOOCS_Bodily_Location].[Major_Group_Title].&amp;[Upper limbs]" c="Upper limbs"/>
        <s v="[dim_TOOCS_Bodily_Location].[Major_Group_Title].&amp;[Lower limbs]" c="Lower limbs"/>
        <s v="[dim_TOOCS_Bodily_Location].[Major_Group_Title].&amp;[Multiple locations]" c="Multiple locations"/>
        <s v="[dim_TOOCS_Bodily_Location].[Major_Group_Title].&amp;[Systemic locations]" c="Systemic locations"/>
        <s v="[dim_TOOCS_Bodily_Location].[Major_Group_Title].&amp;[Non-physical locations]" c="Non-physical locations"/>
        <s v="[dim_TOOCS_Bodily_Location].[Major_Group_Title].&amp;[Unspecified locations]" c="Unspecified locations"/>
      </sharedItems>
    </cacheField>
    <cacheField name="[Measures].[Median compensation paid ($) NP]" caption="Median compensation paid ($) NP" numFmtId="0" hierarchy="446" level="32767"/>
    <cacheField name="[dim_TOOCS_Bodily_Location].[Major_Group].[Major_Group]" caption="Major_Group" numFmtId="0" hierarchy="284" level="1">
      <sharedItems count="9">
        <s v="[dim_TOOCS_Bodily_Location].[Major_Group].&amp;[1 Head]" c="1 Head"/>
        <s v="[dim_TOOCS_Bodily_Location].[Major_Group].&amp;[2 Neck]" c="2 Neck"/>
        <s v="[dim_TOOCS_Bodily_Location].[Major_Group].&amp;[3 Trunk]" c="3 Trunk"/>
        <s v="[dim_TOOCS_Bodily_Location].[Major_Group].&amp;[4 Upper limbs]" c="4 Upper limbs"/>
        <s v="[dim_TOOCS_Bodily_Location].[Major_Group].&amp;[5 Lower limbs]" c="5 Lower limbs"/>
        <s v="[dim_TOOCS_Bodily_Location].[Major_Group].&amp;[6 Multiple locations]" c="6 Multiple locations"/>
        <s v="[dim_TOOCS_Bodily_Location].[Major_Group].&amp;[7 Systemic locations]" c="7 Systemic locations"/>
        <s v="[dim_TOOCS_Bodily_Location].[Major_Group].&amp;[8 Non-physical locations]" c="8 Non-physical locations"/>
        <s v="[dim_TOOCS_Bodily_Location].[Major_Group].&amp;[9 Unspecified locations]" c="9 Unspecified locations"/>
      </sharedItems>
    </cacheField>
    <cacheField name="[dim_TOOCS_Bodily_Location].[Sub_Major_Group].[Sub_Major_Group]" caption="Sub_Major_Group" numFmtId="0" hierarchy="292" level="1">
      <sharedItems count="47">
        <s v="[dim_TOOCS_Bodily_Location].[Sub_Major_Group].&amp;[11 Cranium]" c="11 Cranium"/>
        <s v="[dim_TOOCS_Bodily_Location].[Sub_Major_Group].&amp;[12 Eye]" c="12 Eye"/>
        <s v="[dim_TOOCS_Bodily_Location].[Sub_Major_Group].&amp;[13 Ear]" c="13 Ear"/>
        <s v="[dim_TOOCS_Bodily_Location].[Sub_Major_Group].&amp;[14 Mouth]" c="14 Mouth"/>
        <s v="[dim_TOOCS_Bodily_Location].[Sub_Major_Group].&amp;[15 Nose]" c="15 Nose"/>
        <s v="[dim_TOOCS_Bodily_Location].[Sub_Major_Group].&amp;[16 Face, not elsewhere specified]" c="16 Face, not elsewhere specified"/>
        <s v="[dim_TOOCS_Bodily_Location].[Sub_Major_Group].&amp;[18 Head- multiple locations]" c="18 Head- multiple locations"/>
        <s v="[dim_TOOCS_Bodily_Location].[Sub_Major_Group].&amp;[19 Head - unspecified locations]" c="19 Head - unspecified locations"/>
        <s v="[dim_TOOCS_Bodily_Location].[Sub_Major_Group].&amp;[21 Neck]" c="21 Neck"/>
        <s v="[dim_TOOCS_Bodily_Location].[Sub_Major_Group].&amp;[31 Back - upper or lower]" c="31 Back - upper or lower"/>
        <s v="[dim_TOOCS_Bodily_Location].[Sub_Major_Group].&amp;[33 Chest (thorax)]" c="33 Chest (thorax)"/>
        <s v="[dim_TOOCS_Bodily_Location].[Sub_Major_Group].&amp;[34/35 Abdomen and pelvic region]" c="34/35 Abdomen and pelvic region"/>
        <s v="[dim_TOOCS_Bodily_Location].[Sub_Major_Group].&amp;[38 Trunk - multiple locations]" c="38 Trunk - multiple locations"/>
        <s v="[dim_TOOCS_Bodily_Location].[Sub_Major_Group].&amp;[39 Trunk - unspecified locations]" c="39 Trunk - unspecified locations"/>
        <s v="[dim_TOOCS_Bodily_Location].[Sub_Major_Group].&amp;[41 Shoulder]" c="41 Shoulder"/>
        <s v="[dim_TOOCS_Bodily_Location].[Sub_Major_Group].&amp;[42 Upper arm]" c="42 Upper arm"/>
        <s v="[dim_TOOCS_Bodily_Location].[Sub_Major_Group].&amp;[43 Elbow]" c="43 Elbow"/>
        <s v="[dim_TOOCS_Bodily_Location].[Sub_Major_Group].&amp;[44 Forearm]" c="44 Forearm"/>
        <s v="[dim_TOOCS_Bodily_Location].[Sub_Major_Group].&amp;[45 Wrist]" c="45 Wrist"/>
        <s v="[dim_TOOCS_Bodily_Location].[Sub_Major_Group].&amp;[46 Hand, fingers and thumb]" c="46 Hand, fingers and thumb"/>
        <s v="[dim_TOOCS_Bodily_Location].[Sub_Major_Group].&amp;[48 Upper limb - multiple locations]" c="48 Upper limb - multiple locations"/>
        <s v="[dim_TOOCS_Bodily_Location].[Sub_Major_Group].&amp;[49 Upper limb - unspecified locations]" c="49 Upper limb - unspecified locations"/>
        <s v="[dim_TOOCS_Bodily_Location].[Sub_Major_Group].&amp;[51 Hip]" c="51 Hip"/>
        <s v="[dim_TOOCS_Bodily_Location].[Sub_Major_Group].&amp;[52 Upper leg]" c="52 Upper leg"/>
        <s v="[dim_TOOCS_Bodily_Location].[Sub_Major_Group].&amp;[53 Knee]" c="53 Knee"/>
        <s v="[dim_TOOCS_Bodily_Location].[Sub_Major_Group].&amp;[54 Lower leg]" c="54 Lower leg"/>
        <s v="[dim_TOOCS_Bodily_Location].[Sub_Major_Group].&amp;[55 Ankle]" c="55 Ankle"/>
        <s v="[dim_TOOCS_Bodily_Location].[Sub_Major_Group].&amp;[56 Foot and toes]" c="56 Foot and toes"/>
        <s v="[dim_TOOCS_Bodily_Location].[Sub_Major_Group].&amp;[58 Lower limb - multiple locations]" c="58 Lower limb - multiple locations"/>
        <s v="[dim_TOOCS_Bodily_Location].[Sub_Major_Group].&amp;[59 Lower limb - unspecified locations]" c="59 Lower limb - unspecified locations"/>
        <s v="[dim_TOOCS_Bodily_Location].[Sub_Major_Group].&amp;[61 Neck and trunk]" c="61 Neck and trunk"/>
        <s v="[dim_TOOCS_Bodily_Location].[Sub_Major_Group].&amp;[62 Head and neck]" c="62 Head and neck"/>
        <s v="[dim_TOOCS_Bodily_Location].[Sub_Major_Group].&amp;[63 Head and other]" c="63 Head and other"/>
        <s v="[dim_TOOCS_Bodily_Location].[Sub_Major_Group].&amp;[64 Trunk and limbs]" c="64 Trunk and limbs"/>
        <s v="[dim_TOOCS_Bodily_Location].[Sub_Major_Group].&amp;[65 Upper and lower limbs]" c="65 Upper and lower limbs"/>
        <s v="[dim_TOOCS_Bodily_Location].[Sub_Major_Group].&amp;[66 Neck and shoulder]" c="66 Neck and shoulder"/>
        <s v="[dim_TOOCS_Bodily_Location].[Sub_Major_Group].&amp;[68 Other specified multiple locations]" c="68 Other specified multiple locations"/>
        <s v="[dim_TOOCS_Bodily_Location].[Sub_Major_Group].&amp;[69 Unspecified multiple locations]" c="69 Unspecified multiple locations"/>
        <s v="[dim_TOOCS_Bodily_Location].[Sub_Major_Group].&amp;[71 Circulatory system]" c="71 Circulatory system"/>
        <s v="[dim_TOOCS_Bodily_Location].[Sub_Major_Group].&amp;[72 Respiratory system]" c="72 Respiratory system"/>
        <s v="[dim_TOOCS_Bodily_Location].[Sub_Major_Group].&amp;[73 Digestive system]" c="73 Digestive system"/>
        <s v="[dim_TOOCS_Bodily_Location].[Sub_Major_Group].&amp;[74 Genitourinary system]" c="74 Genitourinary system"/>
        <s v="[dim_TOOCS_Bodily_Location].[Sub_Major_Group].&amp;[75 Nervous system]" c="75 Nervous system"/>
        <s v="[dim_TOOCS_Bodily_Location].[Sub_Major_Group].&amp;[78 Other and multiple systemic conditions]" c="78 Other and multiple systemic conditions"/>
        <s v="[dim_TOOCS_Bodily_Location].[Sub_Major_Group].&amp;[79 Unspecified systemic conditions]" c="79 Unspecified systemic conditions"/>
        <s v="[dim_TOOCS_Bodily_Location].[Sub_Major_Group].&amp;[80 Psychological system]" c="80 Psychological system"/>
        <s v="[dim_TOOCS_Bodily_Location].[Sub_Major_Group].&amp;[90 Unspecified locations]" c="90 Unspecified location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2" memberValueDatatype="130" unbalanced="0">
      <fieldsUsage count="2">
        <fieldUsage x="-1"/>
        <fieldUsage x="6"/>
      </fieldsUsage>
    </cacheHierarchy>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2" memberValueDatatype="130" unbalanced="0">
      <fieldsUsage count="2">
        <fieldUsage x="-1"/>
        <fieldUsage x="4"/>
      </fieldsUsage>
    </cacheHierarchy>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2" memberValueDatatype="130" unbalanced="0">
      <fieldsUsage count="2">
        <fieldUsage x="-1"/>
        <fieldUsage x="7"/>
      </fieldsUsage>
    </cacheHierarchy>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5"/>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138541669" createdVersion="8" refreshedVersion="8" minRefreshableVersion="3" recordCount="0" supportSubquery="1" supportAdvancedDrill="1" xr:uid="{2AB59975-52E7-4B3B-9028-F45E0168A39E}">
  <cacheSource type="external" connectionId="1"/>
  <cacheFields count="9">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Bodily_Location].[Major_Group_Title].[Major_Group_Title]" caption="Major_Group_Title" numFmtId="0" hierarchy="287" level="1">
      <sharedItems count="9">
        <s v="[dim_TOOCS_Bodily_Location].[Major_Group_Title].&amp;[Head]" c="Head"/>
        <s v="[dim_TOOCS_Bodily_Location].[Major_Group_Title].&amp;[Neck]" c="Neck"/>
        <s v="[dim_TOOCS_Bodily_Location].[Major_Group_Title].&amp;[Trunk]" c="Trunk"/>
        <s v="[dim_TOOCS_Bodily_Location].[Major_Group_Title].&amp;[Upper limbs]" c="Upper limbs"/>
        <s v="[dim_TOOCS_Bodily_Location].[Major_Group_Title].&amp;[Lower limbs]" c="Lower limbs"/>
        <s v="[dim_TOOCS_Bodily_Location].[Major_Group_Title].&amp;[Multiple locations]" c="Multiple locations"/>
        <s v="[dim_TOOCS_Bodily_Location].[Major_Group_Title].&amp;[Systemic locations]" c="Systemic locations"/>
        <s v="[dim_TOOCS_Bodily_Location].[Major_Group_Title].&amp;[Non-physical locations]" c="Non-physical locations"/>
        <s v="[dim_TOOCS_Bodily_Location].[Major_Group_Title].&amp;[Unspecified locations]" c="Unspecified locations"/>
      </sharedItems>
    </cacheField>
    <cacheField name="[dim_TOOCS_Bodily_Location].[Major_Group].[Major_Group]" caption="Major_Group" numFmtId="0" hierarchy="284" level="1">
      <sharedItems count="9">
        <s v="[dim_TOOCS_Bodily_Location].[Major_Group].&amp;[1 Head]" c="1 Head"/>
        <s v="[dim_TOOCS_Bodily_Location].[Major_Group].&amp;[2 Neck]" c="2 Neck"/>
        <s v="[dim_TOOCS_Bodily_Location].[Major_Group].&amp;[3 Trunk]" c="3 Trunk"/>
        <s v="[dim_TOOCS_Bodily_Location].[Major_Group].&amp;[4 Upper limbs]" c="4 Upper limbs"/>
        <s v="[dim_TOOCS_Bodily_Location].[Major_Group].&amp;[5 Lower limbs]" c="5 Lower limbs"/>
        <s v="[dim_TOOCS_Bodily_Location].[Major_Group].&amp;[6 Multiple locations]" c="6 Multiple locations"/>
        <s v="[dim_TOOCS_Bodily_Location].[Major_Group].&amp;[7 Systemic locations]" c="7 Systemic locations"/>
        <s v="[dim_TOOCS_Bodily_Location].[Major_Group].&amp;[8 Non-physical locations]" c="8 Non-physical locations"/>
        <s v="[dim_TOOCS_Bodily_Location].[Major_Group].&amp;[9 Unspecified locations]" c="9 Unspecified locations"/>
      </sharedItems>
    </cacheField>
    <cacheField name="[dim_TOOCS_Bodily_Location].[Sub_Major_Group].[Sub_Major_Group]" caption="Sub_Major_Group" numFmtId="0" hierarchy="292" level="1">
      <sharedItems count="47">
        <s v="[dim_TOOCS_Bodily_Location].[Sub_Major_Group].&amp;[11 Cranium]" c="11 Cranium"/>
        <s v="[dim_TOOCS_Bodily_Location].[Sub_Major_Group].&amp;[12 Eye]" c="12 Eye"/>
        <s v="[dim_TOOCS_Bodily_Location].[Sub_Major_Group].&amp;[13 Ear]" c="13 Ear"/>
        <s v="[dim_TOOCS_Bodily_Location].[Sub_Major_Group].&amp;[14 Mouth]" c="14 Mouth"/>
        <s v="[dim_TOOCS_Bodily_Location].[Sub_Major_Group].&amp;[15 Nose]" c="15 Nose"/>
        <s v="[dim_TOOCS_Bodily_Location].[Sub_Major_Group].&amp;[16 Face, not elsewhere specified]" c="16 Face, not elsewhere specified"/>
        <s v="[dim_TOOCS_Bodily_Location].[Sub_Major_Group].&amp;[18 Head- multiple locations]" c="18 Head- multiple locations"/>
        <s v="[dim_TOOCS_Bodily_Location].[Sub_Major_Group].&amp;[19 Head - unspecified locations]" c="19 Head - unspecified locations"/>
        <s v="[dim_TOOCS_Bodily_Location].[Sub_Major_Group].&amp;[21 Neck]" c="21 Neck"/>
        <s v="[dim_TOOCS_Bodily_Location].[Sub_Major_Group].&amp;[31 Back - upper or lower]" c="31 Back - upper or lower"/>
        <s v="[dim_TOOCS_Bodily_Location].[Sub_Major_Group].&amp;[33 Chest (thorax)]" c="33 Chest (thorax)"/>
        <s v="[dim_TOOCS_Bodily_Location].[Sub_Major_Group].&amp;[34/35 Abdomen and pelvic region]" c="34/35 Abdomen and pelvic region"/>
        <s v="[dim_TOOCS_Bodily_Location].[Sub_Major_Group].&amp;[38 Trunk - multiple locations]" c="38 Trunk - multiple locations"/>
        <s v="[dim_TOOCS_Bodily_Location].[Sub_Major_Group].&amp;[39 Trunk - unspecified locations]" c="39 Trunk - unspecified locations"/>
        <s v="[dim_TOOCS_Bodily_Location].[Sub_Major_Group].&amp;[41 Shoulder]" c="41 Shoulder"/>
        <s v="[dim_TOOCS_Bodily_Location].[Sub_Major_Group].&amp;[42 Upper arm]" c="42 Upper arm"/>
        <s v="[dim_TOOCS_Bodily_Location].[Sub_Major_Group].&amp;[43 Elbow]" c="43 Elbow"/>
        <s v="[dim_TOOCS_Bodily_Location].[Sub_Major_Group].&amp;[44 Forearm]" c="44 Forearm"/>
        <s v="[dim_TOOCS_Bodily_Location].[Sub_Major_Group].&amp;[45 Wrist]" c="45 Wrist"/>
        <s v="[dim_TOOCS_Bodily_Location].[Sub_Major_Group].&amp;[46 Hand, fingers and thumb]" c="46 Hand, fingers and thumb"/>
        <s v="[dim_TOOCS_Bodily_Location].[Sub_Major_Group].&amp;[48 Upper limb - multiple locations]" c="48 Upper limb - multiple locations"/>
        <s v="[dim_TOOCS_Bodily_Location].[Sub_Major_Group].&amp;[49 Upper limb - unspecified locations]" c="49 Upper limb - unspecified locations"/>
        <s v="[dim_TOOCS_Bodily_Location].[Sub_Major_Group].&amp;[51 Hip]" c="51 Hip"/>
        <s v="[dim_TOOCS_Bodily_Location].[Sub_Major_Group].&amp;[52 Upper leg]" c="52 Upper leg"/>
        <s v="[dim_TOOCS_Bodily_Location].[Sub_Major_Group].&amp;[53 Knee]" c="53 Knee"/>
        <s v="[dim_TOOCS_Bodily_Location].[Sub_Major_Group].&amp;[54 Lower leg]" c="54 Lower leg"/>
        <s v="[dim_TOOCS_Bodily_Location].[Sub_Major_Group].&amp;[55 Ankle]" c="55 Ankle"/>
        <s v="[dim_TOOCS_Bodily_Location].[Sub_Major_Group].&amp;[56 Foot and toes]" c="56 Foot and toes"/>
        <s v="[dim_TOOCS_Bodily_Location].[Sub_Major_Group].&amp;[58 Lower limb - multiple locations]" c="58 Lower limb - multiple locations"/>
        <s v="[dim_TOOCS_Bodily_Location].[Sub_Major_Group].&amp;[59 Lower limb - unspecified locations]" c="59 Lower limb - unspecified locations"/>
        <s v="[dim_TOOCS_Bodily_Location].[Sub_Major_Group].&amp;[61 Neck and trunk]" c="61 Neck and trunk"/>
        <s v="[dim_TOOCS_Bodily_Location].[Sub_Major_Group].&amp;[62 Head and neck]" c="62 Head and neck"/>
        <s v="[dim_TOOCS_Bodily_Location].[Sub_Major_Group].&amp;[63 Head and other]" c="63 Head and other"/>
        <s v="[dim_TOOCS_Bodily_Location].[Sub_Major_Group].&amp;[64 Trunk and limbs]" c="64 Trunk and limbs"/>
        <s v="[dim_TOOCS_Bodily_Location].[Sub_Major_Group].&amp;[65 Upper and lower limbs]" c="65 Upper and lower limbs"/>
        <s v="[dim_TOOCS_Bodily_Location].[Sub_Major_Group].&amp;[66 Neck and shoulder]" c="66 Neck and shoulder"/>
        <s v="[dim_TOOCS_Bodily_Location].[Sub_Major_Group].&amp;[68 Other specified multiple locations]" c="68 Other specified multiple locations"/>
        <s v="[dim_TOOCS_Bodily_Location].[Sub_Major_Group].&amp;[69 Unspecified multiple locations]" c="69 Unspecified multiple locations"/>
        <s v="[dim_TOOCS_Bodily_Location].[Sub_Major_Group].&amp;[71 Circulatory system]" c="71 Circulatory system"/>
        <s v="[dim_TOOCS_Bodily_Location].[Sub_Major_Group].&amp;[72 Respiratory system]" c="72 Respiratory system"/>
        <s v="[dim_TOOCS_Bodily_Location].[Sub_Major_Group].&amp;[73 Digestive system]" c="73 Digestive system"/>
        <s v="[dim_TOOCS_Bodily_Location].[Sub_Major_Group].&amp;[74 Genitourinary system]" c="74 Genitourinary system"/>
        <s v="[dim_TOOCS_Bodily_Location].[Sub_Major_Group].&amp;[75 Nervous system]" c="75 Nervous system"/>
        <s v="[dim_TOOCS_Bodily_Location].[Sub_Major_Group].&amp;[78 Other and multiple systemic conditions]" c="78 Other and multiple systemic conditions"/>
        <s v="[dim_TOOCS_Bodily_Location].[Sub_Major_Group].&amp;[79 Unspecified systemic conditions]" c="79 Unspecified systemic conditions"/>
        <s v="[dim_TOOCS_Bodily_Location].[Sub_Major_Group].&amp;[80 Psychological system]" c="80 Psychological system"/>
        <s v="[dim_TOOCS_Bodily_Location].[Sub_Major_Group].&amp;[90 Unspecified locations]" c="90 Unspecified location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2" memberValueDatatype="130" unbalanced="0">
      <fieldsUsage count="2">
        <fieldUsage x="-1"/>
        <fieldUsage x="6"/>
      </fieldsUsage>
    </cacheHierarchy>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2" memberValueDatatype="130" unbalanced="0">
      <fieldsUsage count="2">
        <fieldUsage x="-1"/>
        <fieldUsage x="5"/>
      </fieldsUsage>
    </cacheHierarchy>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2" memberValueDatatype="130" unbalanced="0">
      <fieldsUsage count="2">
        <fieldUsage x="-1"/>
        <fieldUsage x="7"/>
      </fieldsUsage>
    </cacheHierarchy>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208680554" createdVersion="8" refreshedVersion="8" minRefreshableVersion="3" recordCount="0" supportSubquery="1" supportAdvancedDrill="1" xr:uid="{247DC858-2E8E-4BF7-93E0-DBF0A025EB2C}">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Mechanism].[Major_Group_Title].[Major_Group_Title]" caption="Major_Group_Title" numFmtId="0" hierarchy="317" level="1">
      <sharedItems count="10">
        <s v="[dim_TOOCS_Mechanism].[Major_Group_Title].&amp;[Falls, trips and slips of a person]" c="Falls, trips and slips of a person"/>
        <s v="[dim_TOOCS_Mechanism].[Major_Group_Title].&amp;[Hitting objects with a part of the body]" c="Hitting objects with a part of the body"/>
        <s v="[dim_TOOCS_Mechanism].[Major_Group_Title].&amp;[Being hit by moving objects]" c="Being hit by moving objects"/>
        <s v="[dim_TOOCS_Mechanism].[Major_Group_Title].&amp;[Sound and pressure]" c="Sound and pressure"/>
        <s v="[dim_TOOCS_Mechanism].[Major_Group_Title].&amp;[Body stressing]" c="Body stressing"/>
        <s v="[dim_TOOCS_Mechanism].[Major_Group_Title].&amp;[Heat, electricity and other environmental factors]" c="Heat, electricity and other environmental factors"/>
        <s v="[dim_TOOCS_Mechanism].[Major_Group_Title].&amp;[Chemicals and other substances]" c="Chemicals and other substances"/>
        <s v="[dim_TOOCS_Mechanism].[Major_Group_Title].&amp;[Biological factors]" c="Biological factors"/>
        <s v="[dim_TOOCS_Mechanism].[Major_Group_Title].&amp;[Mental stress]" c="Mental stress"/>
        <s v="[dim_TOOCS_Mechanism].[Major_Group_Title].&amp;[Vehicle incidents and other]" c="Vehicle incidents and other"/>
      </sharedItems>
    </cacheField>
    <cacheField name="[Measures].[Median time lost (working weeks) NP]" caption="Median time lost (working weeks) NP" numFmtId="0" hierarchy="447" level="32767"/>
    <cacheField name="[dim_TOOCS_Mechanism].[Major_Group].[Major_Group]" caption="Major_Group" numFmtId="0" hierarchy="314" level="1">
      <sharedItems count="10">
        <s v="[dim_TOOCS_Mechanism].[Major_Group].&amp;[0 Falls, trips and slips of a person]" c="0 Falls, trips and slips of a person"/>
        <s v="[dim_TOOCS_Mechanism].[Major_Group].&amp;[1 Hitting objects with a part of the body]" c="1 Hitting objects with a part of the body"/>
        <s v="[dim_TOOCS_Mechanism].[Major_Group].&amp;[2 Being hit by moving objects]" c="2 Being hit by moving objects"/>
        <s v="[dim_TOOCS_Mechanism].[Major_Group].&amp;[3 Sound and pressure]" c="3 Sound and pressure"/>
        <s v="[dim_TOOCS_Mechanism].[Major_Group].&amp;[4 Body stressing]" c="4 Body stressing"/>
        <s v="[dim_TOOCS_Mechanism].[Major_Group].&amp;[5 Heat, electricity and other environmental factors]" c="5 Heat, electricity and other environmental factors"/>
        <s v="[dim_TOOCS_Mechanism].[Major_Group].&amp;[6 Chemicals and other substances]" c="6 Chemicals and other substances"/>
        <s v="[dim_TOOCS_Mechanism].[Major_Group].&amp;[7 Biological factors]" c="7 Biological factors"/>
        <s v="[dim_TOOCS_Mechanism].[Major_Group].&amp;[8 Mental stress]" c="8 Mental stress"/>
        <s v="[dim_TOOCS_Mechanism].[Major_Group].&amp;[9 Vehicle incidents and other]" c="9 Vehicle incidents and other"/>
      </sharedItems>
    </cacheField>
    <cacheField name="[dim_TOOCS_Mechanism].[Sub_Major_Group].[Sub_Major_Group]" caption="Sub_Major_Group" numFmtId="0" hierarchy="321" level="1">
      <sharedItems count="56">
        <s v="[dim_TOOCS_Mechanism].[Sub_Major_Group].&amp;[01 Falls from a height]" c="01 Falls from a height"/>
        <s v="[dim_TOOCS_Mechanism].[Sub_Major_Group].&amp;[02 Falls on the same level]" c="02 Falls on the same level"/>
        <s v="[dim_TOOCS_Mechanism].[Sub_Major_Group].&amp;[03 Stepping, kneeling or sitting on objects]" c="03 Stepping, kneeling or sitting on objects"/>
        <s v="[dim_TOOCS_Mechanism].[Sub_Major_Group].&amp;[11 Hitting stationary objects]" c="11 Hitting stationary objects"/>
        <s v="[dim_TOOCS_Mechanism].[Sub_Major_Group].&amp;[12 Hitting moving objects]" c="12 Hitting moving objects"/>
        <s v="[dim_TOOCS_Mechanism].[Sub_Major_Group].&amp;[13 Rubbing and chafing]" c="13 Rubbing and chafing"/>
        <s v="[dim_TOOCS_Mechanism].[Sub_Major_Group].&amp;[21 Being hit by falling objects]" c="21 Being hit by falling objects"/>
        <s v="[dim_TOOCS_Mechanism].[Sub_Major_Group].&amp;[22 Being bitten by an animal]" c="22 Being bitten by an animal"/>
        <s v="[dim_TOOCS_Mechanism].[Sub_Major_Group].&amp;[23 Being hit by an animal]" c="23 Being hit by an animal"/>
        <s v="[dim_TOOCS_Mechanism].[Sub_Major_Group].&amp;[24 Being hit by a person accidentally]" c="24 Being hit by a person accidentally"/>
        <s v="[dim_TOOCS_Mechanism].[Sub_Major_Group].&amp;[25 Being trapped by moving machinery or equipment]" c="25 Being trapped by moving machinery or equipment"/>
        <s v="[dim_TOOCS_Mechanism].[Sub_Major_Group].&amp;[26 Being trapped between stationary and moving objects]" c="26 Being trapped between stationary and moving objects"/>
        <s v="[dim_TOOCS_Mechanism].[Sub_Major_Group].&amp;[27 Exposure to mechanical vibration]" c="27 Exposure to mechanical vibration"/>
        <s v="[dim_TOOCS_Mechanism].[Sub_Major_Group].&amp;[28 Being hit by moving objects]" c="28 Being hit by moving objects"/>
        <s v="[dim_TOOCS_Mechanism].[Sub_Major_Group].&amp;[29 Being assaulted by a person or persons]" c="29 Being assaulted by a person or persons"/>
        <s v="[dim_TOOCS_Mechanism].[Sub_Major_Group].&amp;[31 Exposure to single, sudden sound]" c="31 Exposure to single, sudden sound"/>
        <s v="[dim_TOOCS_Mechanism].[Sub_Major_Group].&amp;[32 Long term exposure to sounds]" c="32 Long term exposure to sounds"/>
        <s v="[dim_TOOCS_Mechanism].[Sub_Major_Group].&amp;[38 Explosion]" c="38 Explosion"/>
        <s v="[dim_TOOCS_Mechanism].[Sub_Major_Group].&amp;[39 Other variations in pressure]" c="39 Other variations in pressure"/>
        <s v="[dim_TOOCS_Mechanism].[Sub_Major_Group].&amp;[41 Muscular stress while lifting, carrying, or putting down objects]" c="41 Muscular stress while lifting, carrying, or putting down objects"/>
        <s v="[dim_TOOCS_Mechanism].[Sub_Major_Group].&amp;[42 Muscular stress while handling objects other than lifting, carrying or putting down]" c="42 Muscular stress while handling objects other than lifting, carrying or putting down"/>
        <s v="[dim_TOOCS_Mechanism].[Sub_Major_Group].&amp;[43 Muscular stress with no objects being handled]" c="43 Muscular stress with no objects being handled"/>
        <s v="[dim_TOOCS_Mechanism].[Sub_Major_Group].&amp;[44 Repetitive movement, low muscle loading]" c="44 Repetitive movement, low muscle loading"/>
        <s v="[dim_TOOCS_Mechanism].[Sub_Major_Group].&amp;[51 Contact with hot objects]" c="51 Contact with hot objects"/>
        <s v="[dim_TOOCS_Mechanism].[Sub_Major_Group].&amp;[52 Contact with cold objects]" c="52 Contact with cold objects"/>
        <s v="[dim_TOOCS_Mechanism].[Sub_Major_Group].&amp;[53 Exposure to environmental heat]" c="53 Exposure to environmental heat"/>
        <s v="[dim_TOOCS_Mechanism].[Sub_Major_Group].&amp;[54 Exposure to environmental cold]" c="54 Exposure to environmental cold"/>
        <s v="[dim_TOOCS_Mechanism].[Sub_Major_Group].&amp;[55 Exposure to non-ionising radiation]" c="55 Exposure to non-ionising radiation"/>
        <s v="[dim_TOOCS_Mechanism].[Sub_Major_Group].&amp;[56 Exposure to ionising radiation]" c="56 Exposure to ionising radiation"/>
        <s v="[dim_TOOCS_Mechanism].[Sub_Major_Group].&amp;[57 Contact with electricity]" c="57 Contact with electricity"/>
        <s v="[dim_TOOCS_Mechanism].[Sub_Major_Group].&amp;[58 Drowning/immersion]" c="58 Drowning/immersion"/>
        <s v="[dim_TOOCS_Mechanism].[Sub_Major_Group].&amp;[59 Exposure to other and unspecified environmental factors]" c="59 Exposure to other and unspecified environmental factors"/>
        <s v="[dim_TOOCS_Mechanism].[Sub_Major_Group].&amp;[61 Single contact with chemical or substance]" c="61 Single contact with chemical or substance"/>
        <s v="[dim_TOOCS_Mechanism].[Sub_Major_Group].&amp;[62 Long term contact with chemicals or substances]" c="62 Long term contact with chemicals or substances"/>
        <s v="[dim_TOOCS_Mechanism].[Sub_Major_Group].&amp;[63 Insect and spider bites and stings]" c="63 Insect and spider bites and stings"/>
        <s v="[dim_TOOCS_Mechanism].[Sub_Major_Group].&amp;[64 Contact with poisonous parts of plant or marine life]" c="64 Contact with poisonous parts of plant or marine life"/>
        <s v="[dim_TOOCS_Mechanism].[Sub_Major_Group].&amp;[69 Other and unspecified contact with chemical or substance]" c="69 Other and unspecified contact with chemical or substance"/>
        <s v="[dim_TOOCS_Mechanism].[Sub_Major_Group].&amp;[71 Contact with, or exposure to, biological factors of non-human origin]" c="71 Contact with, or exposure to, biological factors of non-human origin"/>
        <s v="[dim_TOOCS_Mechanism].[Sub_Major_Group].&amp;[72 Contact with, or exposure to, biological factors of human origin]" c="72 Contact with, or exposure to, biological factors of human origin"/>
        <s v="[dim_TOOCS_Mechanism].[Sub_Major_Group].&amp;[79 Contact with, or exposure to, biological factors of unknown origin]" c="79 Contact with, or exposure to, biological factors of unknown origin"/>
        <s v="[dim_TOOCS_Mechanism].[Sub_Major_Group].&amp;[80 Sexual harassment]" c="80 Sexual harassment"/>
        <s v="[dim_TOOCS_Mechanism].[Sub_Major_Group].&amp;[81 Exposure to a traumatic event]" c="81 Exposure to a traumatic event"/>
        <s v="[dim_TOOCS_Mechanism].[Sub_Major_Group].&amp;[82 Exposure to violence and harassment]" c="82 Exposure to violence and harassment"/>
        <s v="[dim_TOOCS_Mechanism].[Sub_Major_Group].&amp;[83 Other harassment not further defined]" c="83 Other harassment not further defined"/>
        <s v="[dim_TOOCS_Mechanism].[Sub_Major_Group].&amp;[84 Work pressure]" c="84 Work pressure"/>
        <s v="[dim_TOOCS_Mechanism].[Sub_Major_Group].&amp;[85 Suicide or attempted suicide]" c="85 Suicide or attempted suicide"/>
        <s v="[dim_TOOCS_Mechanism].[Sub_Major_Group].&amp;[86 Other mental stress factors]" c="86 Other mental stress factors"/>
        <s v="[dim_TOOCS_Mechanism].[Sub_Major_Group].&amp;[87 Work related harassment and/or workplace bullying]" c="87 Work related harassment and/or workplace bullying"/>
        <s v="[dim_TOOCS_Mechanism].[Sub_Major_Group].&amp;[88 Racial harassment]" c="88 Racial harassment"/>
        <s v="[dim_TOOCS_Mechanism].[Sub_Major_Group].&amp;[89 Mental stress related to novel coronavirus (COVID-19)]" c="89 Mental stress related to novel coronavirus (COVID-19)"/>
        <s v="[dim_TOOCS_Mechanism].[Sub_Major_Group].&amp;[8_ Mental stress not further defined]" c="8_ Mental stress not further defined"/>
        <s v="[dim_TOOCS_Mechanism].[Sub_Major_Group].&amp;[91 Slide or cave-in]" c="91 Slide or cave-in"/>
        <s v="[dim_TOOCS_Mechanism].[Sub_Major_Group].&amp;[92 Vehicle incident]" c="92 Vehicle incident"/>
        <s v="[dim_TOOCS_Mechanism].[Sub_Major_Group].&amp;[93 Rollover]" c="93 Rollover"/>
        <s v="[dim_TOOCS_Mechanism].[Sub_Major_Group].&amp;[98 Other and multiple mechanisms of incident]" c="98 Other and multiple mechanisms of incident"/>
        <s v="[dim_TOOCS_Mechanism].[Sub_Major_Group].&amp;[99 Unspecified mechanisms of incident]" c="99 Unspecified mechanisms of incident"/>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2" memberValueDatatype="130" unbalanced="0">
      <fieldsUsage count="2">
        <fieldUsage x="-1"/>
        <fieldUsage x="6"/>
      </fieldsUsage>
    </cacheHierarchy>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2" memberValueDatatype="130" unbalanced="0">
      <fieldsUsage count="2">
        <fieldUsage x="-1"/>
        <fieldUsage x="4"/>
      </fieldsUsage>
    </cacheHierarchy>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2" memberValueDatatype="130" unbalanced="0">
      <fieldsUsage count="2">
        <fieldUsage x="-1"/>
        <fieldUsage x="7"/>
      </fieldsUsage>
    </cacheHierarchy>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5"/>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274421298" createdVersion="8" refreshedVersion="8" minRefreshableVersion="3" recordCount="0" supportSubquery="1" supportAdvancedDrill="1" xr:uid="{1ABA407D-46EB-4D81-8F7D-654F30334B8B}">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Mechanism].[Major_Group_Title].[Major_Group_Title]" caption="Major_Group_Title" numFmtId="0" hierarchy="317" level="1">
      <sharedItems count="10">
        <s v="[dim_TOOCS_Mechanism].[Major_Group_Title].&amp;[Falls, trips and slips of a person]" c="Falls, trips and slips of a person"/>
        <s v="[dim_TOOCS_Mechanism].[Major_Group_Title].&amp;[Hitting objects with a part of the body]" c="Hitting objects with a part of the body"/>
        <s v="[dim_TOOCS_Mechanism].[Major_Group_Title].&amp;[Being hit by moving objects]" c="Being hit by moving objects"/>
        <s v="[dim_TOOCS_Mechanism].[Major_Group_Title].&amp;[Sound and pressure]" c="Sound and pressure"/>
        <s v="[dim_TOOCS_Mechanism].[Major_Group_Title].&amp;[Body stressing]" c="Body stressing"/>
        <s v="[dim_TOOCS_Mechanism].[Major_Group_Title].&amp;[Heat, electricity and other environmental factors]" c="Heat, electricity and other environmental factors"/>
        <s v="[dim_TOOCS_Mechanism].[Major_Group_Title].&amp;[Chemicals and other substances]" c="Chemicals and other substances"/>
        <s v="[dim_TOOCS_Mechanism].[Major_Group_Title].&amp;[Biological factors]" c="Biological factors"/>
        <s v="[dim_TOOCS_Mechanism].[Major_Group_Title].&amp;[Mental stress]" c="Mental stress"/>
        <s v="[dim_TOOCS_Mechanism].[Major_Group_Title].&amp;[Vehicle incidents and other]" c="Vehicle incidents and other"/>
      </sharedItems>
    </cacheField>
    <cacheField name="[Measures].[Median compensation paid ($) NP]" caption="Median compensation paid ($) NP" numFmtId="0" hierarchy="446" level="32767"/>
    <cacheField name="[dim_TOOCS_Mechanism].[Major_Group].[Major_Group]" caption="Major_Group" numFmtId="0" hierarchy="314" level="1">
      <sharedItems count="10">
        <s v="[dim_TOOCS_Mechanism].[Major_Group].&amp;[0 Falls, trips and slips of a person]" c="0 Falls, trips and slips of a person"/>
        <s v="[dim_TOOCS_Mechanism].[Major_Group].&amp;[1 Hitting objects with a part of the body]" c="1 Hitting objects with a part of the body"/>
        <s v="[dim_TOOCS_Mechanism].[Major_Group].&amp;[2 Being hit by moving objects]" c="2 Being hit by moving objects"/>
        <s v="[dim_TOOCS_Mechanism].[Major_Group].&amp;[3 Sound and pressure]" c="3 Sound and pressure"/>
        <s v="[dim_TOOCS_Mechanism].[Major_Group].&amp;[4 Body stressing]" c="4 Body stressing"/>
        <s v="[dim_TOOCS_Mechanism].[Major_Group].&amp;[5 Heat, electricity and other environmental factors]" c="5 Heat, electricity and other environmental factors"/>
        <s v="[dim_TOOCS_Mechanism].[Major_Group].&amp;[6 Chemicals and other substances]" c="6 Chemicals and other substances"/>
        <s v="[dim_TOOCS_Mechanism].[Major_Group].&amp;[7 Biological factors]" c="7 Biological factors"/>
        <s v="[dim_TOOCS_Mechanism].[Major_Group].&amp;[8 Mental stress]" c="8 Mental stress"/>
        <s v="[dim_TOOCS_Mechanism].[Major_Group].&amp;[9 Vehicle incidents and other]" c="9 Vehicle incidents and other"/>
      </sharedItems>
    </cacheField>
    <cacheField name="[dim_TOOCS_Mechanism].[Sub_Major_Group].[Sub_Major_Group]" caption="Sub_Major_Group" numFmtId="0" hierarchy="321" level="1">
      <sharedItems count="56">
        <s v="[dim_TOOCS_Mechanism].[Sub_Major_Group].&amp;[01 Falls from a height]" c="01 Falls from a height"/>
        <s v="[dim_TOOCS_Mechanism].[Sub_Major_Group].&amp;[02 Falls on the same level]" c="02 Falls on the same level"/>
        <s v="[dim_TOOCS_Mechanism].[Sub_Major_Group].&amp;[03 Stepping, kneeling or sitting on objects]" c="03 Stepping, kneeling or sitting on objects"/>
        <s v="[dim_TOOCS_Mechanism].[Sub_Major_Group].&amp;[11 Hitting stationary objects]" c="11 Hitting stationary objects"/>
        <s v="[dim_TOOCS_Mechanism].[Sub_Major_Group].&amp;[12 Hitting moving objects]" c="12 Hitting moving objects"/>
        <s v="[dim_TOOCS_Mechanism].[Sub_Major_Group].&amp;[13 Rubbing and chafing]" c="13 Rubbing and chafing"/>
        <s v="[dim_TOOCS_Mechanism].[Sub_Major_Group].&amp;[21 Being hit by falling objects]" c="21 Being hit by falling objects"/>
        <s v="[dim_TOOCS_Mechanism].[Sub_Major_Group].&amp;[22 Being bitten by an animal]" c="22 Being bitten by an animal"/>
        <s v="[dim_TOOCS_Mechanism].[Sub_Major_Group].&amp;[23 Being hit by an animal]" c="23 Being hit by an animal"/>
        <s v="[dim_TOOCS_Mechanism].[Sub_Major_Group].&amp;[24 Being hit by a person accidentally]" c="24 Being hit by a person accidentally"/>
        <s v="[dim_TOOCS_Mechanism].[Sub_Major_Group].&amp;[25 Being trapped by moving machinery or equipment]" c="25 Being trapped by moving machinery or equipment"/>
        <s v="[dim_TOOCS_Mechanism].[Sub_Major_Group].&amp;[26 Being trapped between stationary and moving objects]" c="26 Being trapped between stationary and moving objects"/>
        <s v="[dim_TOOCS_Mechanism].[Sub_Major_Group].&amp;[27 Exposure to mechanical vibration]" c="27 Exposure to mechanical vibration"/>
        <s v="[dim_TOOCS_Mechanism].[Sub_Major_Group].&amp;[28 Being hit by moving objects]" c="28 Being hit by moving objects"/>
        <s v="[dim_TOOCS_Mechanism].[Sub_Major_Group].&amp;[29 Being assaulted by a person or persons]" c="29 Being assaulted by a person or persons"/>
        <s v="[dim_TOOCS_Mechanism].[Sub_Major_Group].&amp;[31 Exposure to single, sudden sound]" c="31 Exposure to single, sudden sound"/>
        <s v="[dim_TOOCS_Mechanism].[Sub_Major_Group].&amp;[32 Long term exposure to sounds]" c="32 Long term exposure to sounds"/>
        <s v="[dim_TOOCS_Mechanism].[Sub_Major_Group].&amp;[38 Explosion]" c="38 Explosion"/>
        <s v="[dim_TOOCS_Mechanism].[Sub_Major_Group].&amp;[39 Other variations in pressure]" c="39 Other variations in pressure"/>
        <s v="[dim_TOOCS_Mechanism].[Sub_Major_Group].&amp;[41 Muscular stress while lifting, carrying, or putting down objects]" c="41 Muscular stress while lifting, carrying, or putting down objects"/>
        <s v="[dim_TOOCS_Mechanism].[Sub_Major_Group].&amp;[42 Muscular stress while handling objects other than lifting, carrying or putting down]" c="42 Muscular stress while handling objects other than lifting, carrying or putting down"/>
        <s v="[dim_TOOCS_Mechanism].[Sub_Major_Group].&amp;[43 Muscular stress with no objects being handled]" c="43 Muscular stress with no objects being handled"/>
        <s v="[dim_TOOCS_Mechanism].[Sub_Major_Group].&amp;[44 Repetitive movement, low muscle loading]" c="44 Repetitive movement, low muscle loading"/>
        <s v="[dim_TOOCS_Mechanism].[Sub_Major_Group].&amp;[51 Contact with hot objects]" c="51 Contact with hot objects"/>
        <s v="[dim_TOOCS_Mechanism].[Sub_Major_Group].&amp;[52 Contact with cold objects]" c="52 Contact with cold objects"/>
        <s v="[dim_TOOCS_Mechanism].[Sub_Major_Group].&amp;[53 Exposure to environmental heat]" c="53 Exposure to environmental heat"/>
        <s v="[dim_TOOCS_Mechanism].[Sub_Major_Group].&amp;[54 Exposure to environmental cold]" c="54 Exposure to environmental cold"/>
        <s v="[dim_TOOCS_Mechanism].[Sub_Major_Group].&amp;[55 Exposure to non-ionising radiation]" c="55 Exposure to non-ionising radiation"/>
        <s v="[dim_TOOCS_Mechanism].[Sub_Major_Group].&amp;[56 Exposure to ionising radiation]" c="56 Exposure to ionising radiation"/>
        <s v="[dim_TOOCS_Mechanism].[Sub_Major_Group].&amp;[57 Contact with electricity]" c="57 Contact with electricity"/>
        <s v="[dim_TOOCS_Mechanism].[Sub_Major_Group].&amp;[58 Drowning/immersion]" c="58 Drowning/immersion"/>
        <s v="[dim_TOOCS_Mechanism].[Sub_Major_Group].&amp;[59 Exposure to other and unspecified environmental factors]" c="59 Exposure to other and unspecified environmental factors"/>
        <s v="[dim_TOOCS_Mechanism].[Sub_Major_Group].&amp;[61 Single contact with chemical or substance]" c="61 Single contact with chemical or substance"/>
        <s v="[dim_TOOCS_Mechanism].[Sub_Major_Group].&amp;[62 Long term contact with chemicals or substances]" c="62 Long term contact with chemicals or substances"/>
        <s v="[dim_TOOCS_Mechanism].[Sub_Major_Group].&amp;[63 Insect and spider bites and stings]" c="63 Insect and spider bites and stings"/>
        <s v="[dim_TOOCS_Mechanism].[Sub_Major_Group].&amp;[64 Contact with poisonous parts of plant or marine life]" c="64 Contact with poisonous parts of plant or marine life"/>
        <s v="[dim_TOOCS_Mechanism].[Sub_Major_Group].&amp;[69 Other and unspecified contact with chemical or substance]" c="69 Other and unspecified contact with chemical or substance"/>
        <s v="[dim_TOOCS_Mechanism].[Sub_Major_Group].&amp;[71 Contact with, or exposure to, biological factors of non-human origin]" c="71 Contact with, or exposure to, biological factors of non-human origin"/>
        <s v="[dim_TOOCS_Mechanism].[Sub_Major_Group].&amp;[72 Contact with, or exposure to, biological factors of human origin]" c="72 Contact with, or exposure to, biological factors of human origin"/>
        <s v="[dim_TOOCS_Mechanism].[Sub_Major_Group].&amp;[79 Contact with, or exposure to, biological factors of unknown origin]" c="79 Contact with, or exposure to, biological factors of unknown origin"/>
        <s v="[dim_TOOCS_Mechanism].[Sub_Major_Group].&amp;[80 Sexual harassment]" c="80 Sexual harassment"/>
        <s v="[dim_TOOCS_Mechanism].[Sub_Major_Group].&amp;[81 Exposure to a traumatic event]" c="81 Exposure to a traumatic event"/>
        <s v="[dim_TOOCS_Mechanism].[Sub_Major_Group].&amp;[82 Exposure to violence and harassment]" c="82 Exposure to violence and harassment"/>
        <s v="[dim_TOOCS_Mechanism].[Sub_Major_Group].&amp;[83 Other harassment not further defined]" c="83 Other harassment not further defined"/>
        <s v="[dim_TOOCS_Mechanism].[Sub_Major_Group].&amp;[84 Work pressure]" c="84 Work pressure"/>
        <s v="[dim_TOOCS_Mechanism].[Sub_Major_Group].&amp;[85 Suicide or attempted suicide]" c="85 Suicide or attempted suicide"/>
        <s v="[dim_TOOCS_Mechanism].[Sub_Major_Group].&amp;[86 Other mental stress factors]" c="86 Other mental stress factors"/>
        <s v="[dim_TOOCS_Mechanism].[Sub_Major_Group].&amp;[87 Work related harassment and/or workplace bullying]" c="87 Work related harassment and/or workplace bullying"/>
        <s v="[dim_TOOCS_Mechanism].[Sub_Major_Group].&amp;[88 Racial harassment]" c="88 Racial harassment"/>
        <s v="[dim_TOOCS_Mechanism].[Sub_Major_Group].&amp;[89 Mental stress related to novel coronavirus (COVID-19)]" c="89 Mental stress related to novel coronavirus (COVID-19)"/>
        <s v="[dim_TOOCS_Mechanism].[Sub_Major_Group].&amp;[8_ Mental stress not further defined]" c="8_ Mental stress not further defined"/>
        <s v="[dim_TOOCS_Mechanism].[Sub_Major_Group].&amp;[91 Slide or cave-in]" c="91 Slide or cave-in"/>
        <s v="[dim_TOOCS_Mechanism].[Sub_Major_Group].&amp;[92 Vehicle incident]" c="92 Vehicle incident"/>
        <s v="[dim_TOOCS_Mechanism].[Sub_Major_Group].&amp;[93 Rollover]" c="93 Rollover"/>
        <s v="[dim_TOOCS_Mechanism].[Sub_Major_Group].&amp;[98 Other and multiple mechanisms of incident]" c="98 Other and multiple mechanisms of incident"/>
        <s v="[dim_TOOCS_Mechanism].[Sub_Major_Group].&amp;[99 Unspecified mechanisms of incident]" c="99 Unspecified mechanisms of incident"/>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2" memberValueDatatype="130" unbalanced="0">
      <fieldsUsage count="2">
        <fieldUsage x="-1"/>
        <fieldUsage x="6"/>
      </fieldsUsage>
    </cacheHierarchy>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2" memberValueDatatype="130" unbalanced="0">
      <fieldsUsage count="2">
        <fieldUsage x="-1"/>
        <fieldUsage x="4"/>
      </fieldsUsage>
    </cacheHierarchy>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2" memberValueDatatype="130" unbalanced="0">
      <fieldsUsage count="2">
        <fieldUsage x="-1"/>
        <fieldUsage x="7"/>
      </fieldsUsage>
    </cacheHierarchy>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5"/>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307175927" createdVersion="8" refreshedVersion="8" minRefreshableVersion="3" recordCount="0" supportSubquery="1" supportAdvancedDrill="1" xr:uid="{D215949B-84E1-47C8-8EA7-C3DC339629C2}">
  <cacheSource type="external" connectionId="1"/>
  <cacheFields count="9">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Mechanism].[Major_Group_Title].[Major_Group_Title]" caption="Major_Group_Title" numFmtId="0" hierarchy="317" level="1">
      <sharedItems count="10">
        <s v="[dim_TOOCS_Mechanism].[Major_Group_Title].&amp;[Falls, trips and slips of a person]" c="Falls, trips and slips of a person"/>
        <s v="[dim_TOOCS_Mechanism].[Major_Group_Title].&amp;[Hitting objects with a part of the body]" c="Hitting objects with a part of the body"/>
        <s v="[dim_TOOCS_Mechanism].[Major_Group_Title].&amp;[Being hit by moving objects]" c="Being hit by moving objects"/>
        <s v="[dim_TOOCS_Mechanism].[Major_Group_Title].&amp;[Sound and pressure]" c="Sound and pressure"/>
        <s v="[dim_TOOCS_Mechanism].[Major_Group_Title].&amp;[Body stressing]" c="Body stressing"/>
        <s v="[dim_TOOCS_Mechanism].[Major_Group_Title].&amp;[Heat, electricity and other environmental factors]" c="Heat, electricity and other environmental factors"/>
        <s v="[dim_TOOCS_Mechanism].[Major_Group_Title].&amp;[Chemicals and other substances]" c="Chemicals and other substances"/>
        <s v="[dim_TOOCS_Mechanism].[Major_Group_Title].&amp;[Biological factors]" c="Biological factors"/>
        <s v="[dim_TOOCS_Mechanism].[Major_Group_Title].&amp;[Mental stress]" c="Mental stress"/>
        <s v="[dim_TOOCS_Mechanism].[Major_Group_Title].&amp;[Vehicle incidents and other]" c="Vehicle incidents and other"/>
      </sharedItems>
    </cacheField>
    <cacheField name="[dim_TOOCS_Mechanism].[Major_Group].[Major_Group]" caption="Major_Group" numFmtId="0" hierarchy="314" level="1">
      <sharedItems count="10">
        <s v="[dim_TOOCS_Mechanism].[Major_Group].&amp;[0 Falls, trips and slips of a person]" c="0 Falls, trips and slips of a person"/>
        <s v="[dim_TOOCS_Mechanism].[Major_Group].&amp;[1 Hitting objects with a part of the body]" c="1 Hitting objects with a part of the body"/>
        <s v="[dim_TOOCS_Mechanism].[Major_Group].&amp;[2 Being hit by moving objects]" c="2 Being hit by moving objects"/>
        <s v="[dim_TOOCS_Mechanism].[Major_Group].&amp;[3 Sound and pressure]" c="3 Sound and pressure"/>
        <s v="[dim_TOOCS_Mechanism].[Major_Group].&amp;[4 Body stressing]" c="4 Body stressing"/>
        <s v="[dim_TOOCS_Mechanism].[Major_Group].&amp;[5 Heat, electricity and other environmental factors]" c="5 Heat, electricity and other environmental factors"/>
        <s v="[dim_TOOCS_Mechanism].[Major_Group].&amp;[6 Chemicals and other substances]" c="6 Chemicals and other substances"/>
        <s v="[dim_TOOCS_Mechanism].[Major_Group].&amp;[7 Biological factors]" c="7 Biological factors"/>
        <s v="[dim_TOOCS_Mechanism].[Major_Group].&amp;[8 Mental stress]" c="8 Mental stress"/>
        <s v="[dim_TOOCS_Mechanism].[Major_Group].&amp;[9 Vehicle incidents and other]" c="9 Vehicle incidents and other"/>
      </sharedItems>
    </cacheField>
    <cacheField name="[dim_TOOCS_Mechanism].[Sub_Major_Group].[Sub_Major_Group]" caption="Sub_Major_Group" numFmtId="0" hierarchy="321" level="1">
      <sharedItems count="56">
        <s v="[dim_TOOCS_Mechanism].[Sub_Major_Group].&amp;[01 Falls from a height]" c="01 Falls from a height"/>
        <s v="[dim_TOOCS_Mechanism].[Sub_Major_Group].&amp;[02 Falls on the same level]" c="02 Falls on the same level"/>
        <s v="[dim_TOOCS_Mechanism].[Sub_Major_Group].&amp;[03 Stepping, kneeling or sitting on objects]" c="03 Stepping, kneeling or sitting on objects"/>
        <s v="[dim_TOOCS_Mechanism].[Sub_Major_Group].&amp;[11 Hitting stationary objects]" c="11 Hitting stationary objects"/>
        <s v="[dim_TOOCS_Mechanism].[Sub_Major_Group].&amp;[12 Hitting moving objects]" c="12 Hitting moving objects"/>
        <s v="[dim_TOOCS_Mechanism].[Sub_Major_Group].&amp;[13 Rubbing and chafing]" c="13 Rubbing and chafing"/>
        <s v="[dim_TOOCS_Mechanism].[Sub_Major_Group].&amp;[21 Being hit by falling objects]" c="21 Being hit by falling objects"/>
        <s v="[dim_TOOCS_Mechanism].[Sub_Major_Group].&amp;[22 Being bitten by an animal]" c="22 Being bitten by an animal"/>
        <s v="[dim_TOOCS_Mechanism].[Sub_Major_Group].&amp;[23 Being hit by an animal]" c="23 Being hit by an animal"/>
        <s v="[dim_TOOCS_Mechanism].[Sub_Major_Group].&amp;[24 Being hit by a person accidentally]" c="24 Being hit by a person accidentally"/>
        <s v="[dim_TOOCS_Mechanism].[Sub_Major_Group].&amp;[25 Being trapped by moving machinery or equipment]" c="25 Being trapped by moving machinery or equipment"/>
        <s v="[dim_TOOCS_Mechanism].[Sub_Major_Group].&amp;[26 Being trapped between stationary and moving objects]" c="26 Being trapped between stationary and moving objects"/>
        <s v="[dim_TOOCS_Mechanism].[Sub_Major_Group].&amp;[27 Exposure to mechanical vibration]" c="27 Exposure to mechanical vibration"/>
        <s v="[dim_TOOCS_Mechanism].[Sub_Major_Group].&amp;[28 Being hit by moving objects]" c="28 Being hit by moving objects"/>
        <s v="[dim_TOOCS_Mechanism].[Sub_Major_Group].&amp;[29 Being assaulted by a person or persons]" c="29 Being assaulted by a person or persons"/>
        <s v="[dim_TOOCS_Mechanism].[Sub_Major_Group].&amp;[31 Exposure to single, sudden sound]" c="31 Exposure to single, sudden sound"/>
        <s v="[dim_TOOCS_Mechanism].[Sub_Major_Group].&amp;[32 Long term exposure to sounds]" c="32 Long term exposure to sounds"/>
        <s v="[dim_TOOCS_Mechanism].[Sub_Major_Group].&amp;[38 Explosion]" c="38 Explosion"/>
        <s v="[dim_TOOCS_Mechanism].[Sub_Major_Group].&amp;[39 Other variations in pressure]" c="39 Other variations in pressure"/>
        <s v="[dim_TOOCS_Mechanism].[Sub_Major_Group].&amp;[41 Muscular stress while lifting, carrying, or putting down objects]" c="41 Muscular stress while lifting, carrying, or putting down objects"/>
        <s v="[dim_TOOCS_Mechanism].[Sub_Major_Group].&amp;[42 Muscular stress while handling objects other than lifting, carrying or putting down]" c="42 Muscular stress while handling objects other than lifting, carrying or putting down"/>
        <s v="[dim_TOOCS_Mechanism].[Sub_Major_Group].&amp;[43 Muscular stress with no objects being handled]" c="43 Muscular stress with no objects being handled"/>
        <s v="[dim_TOOCS_Mechanism].[Sub_Major_Group].&amp;[44 Repetitive movement, low muscle loading]" c="44 Repetitive movement, low muscle loading"/>
        <s v="[dim_TOOCS_Mechanism].[Sub_Major_Group].&amp;[51 Contact with hot objects]" c="51 Contact with hot objects"/>
        <s v="[dim_TOOCS_Mechanism].[Sub_Major_Group].&amp;[52 Contact with cold objects]" c="52 Contact with cold objects"/>
        <s v="[dim_TOOCS_Mechanism].[Sub_Major_Group].&amp;[53 Exposure to environmental heat]" c="53 Exposure to environmental heat"/>
        <s v="[dim_TOOCS_Mechanism].[Sub_Major_Group].&amp;[54 Exposure to environmental cold]" c="54 Exposure to environmental cold"/>
        <s v="[dim_TOOCS_Mechanism].[Sub_Major_Group].&amp;[55 Exposure to non-ionising radiation]" c="55 Exposure to non-ionising radiation"/>
        <s v="[dim_TOOCS_Mechanism].[Sub_Major_Group].&amp;[56 Exposure to ionising radiation]" c="56 Exposure to ionising radiation"/>
        <s v="[dim_TOOCS_Mechanism].[Sub_Major_Group].&amp;[57 Contact with electricity]" c="57 Contact with electricity"/>
        <s v="[dim_TOOCS_Mechanism].[Sub_Major_Group].&amp;[58 Drowning/immersion]" c="58 Drowning/immersion"/>
        <s v="[dim_TOOCS_Mechanism].[Sub_Major_Group].&amp;[59 Exposure to other and unspecified environmental factors]" c="59 Exposure to other and unspecified environmental factors"/>
        <s v="[dim_TOOCS_Mechanism].[Sub_Major_Group].&amp;[61 Single contact with chemical or substance]" c="61 Single contact with chemical or substance"/>
        <s v="[dim_TOOCS_Mechanism].[Sub_Major_Group].&amp;[62 Long term contact with chemicals or substances]" c="62 Long term contact with chemicals or substances"/>
        <s v="[dim_TOOCS_Mechanism].[Sub_Major_Group].&amp;[63 Insect and spider bites and stings]" c="63 Insect and spider bites and stings"/>
        <s v="[dim_TOOCS_Mechanism].[Sub_Major_Group].&amp;[64 Contact with poisonous parts of plant or marine life]" c="64 Contact with poisonous parts of plant or marine life"/>
        <s v="[dim_TOOCS_Mechanism].[Sub_Major_Group].&amp;[69 Other and unspecified contact with chemical or substance]" c="69 Other and unspecified contact with chemical or substance"/>
        <s v="[dim_TOOCS_Mechanism].[Sub_Major_Group].&amp;[71 Contact with, or exposure to, biological factors of non-human origin]" c="71 Contact with, or exposure to, biological factors of non-human origin"/>
        <s v="[dim_TOOCS_Mechanism].[Sub_Major_Group].&amp;[72 Contact with, or exposure to, biological factors of human origin]" c="72 Contact with, or exposure to, biological factors of human origin"/>
        <s v="[dim_TOOCS_Mechanism].[Sub_Major_Group].&amp;[79 Contact with, or exposure to, biological factors of unknown origin]" c="79 Contact with, or exposure to, biological factors of unknown origin"/>
        <s v="[dim_TOOCS_Mechanism].[Sub_Major_Group].&amp;[80 Sexual harassment]" c="80 Sexual harassment"/>
        <s v="[dim_TOOCS_Mechanism].[Sub_Major_Group].&amp;[81 Exposure to a traumatic event]" c="81 Exposure to a traumatic event"/>
        <s v="[dim_TOOCS_Mechanism].[Sub_Major_Group].&amp;[82 Exposure to violence and harassment]" c="82 Exposure to violence and harassment"/>
        <s v="[dim_TOOCS_Mechanism].[Sub_Major_Group].&amp;[83 Other harassment not further defined]" c="83 Other harassment not further defined"/>
        <s v="[dim_TOOCS_Mechanism].[Sub_Major_Group].&amp;[84 Work pressure]" c="84 Work pressure"/>
        <s v="[dim_TOOCS_Mechanism].[Sub_Major_Group].&amp;[85 Suicide or attempted suicide]" c="85 Suicide or attempted suicide"/>
        <s v="[dim_TOOCS_Mechanism].[Sub_Major_Group].&amp;[86 Other mental stress factors]" c="86 Other mental stress factors"/>
        <s v="[dim_TOOCS_Mechanism].[Sub_Major_Group].&amp;[87 Work related harassment and/or workplace bullying]" c="87 Work related harassment and/or workplace bullying"/>
        <s v="[dim_TOOCS_Mechanism].[Sub_Major_Group].&amp;[88 Racial harassment]" c="88 Racial harassment"/>
        <s v="[dim_TOOCS_Mechanism].[Sub_Major_Group].&amp;[89 Mental stress related to novel coronavirus (COVID-19)]" c="89 Mental stress related to novel coronavirus (COVID-19)"/>
        <s v="[dim_TOOCS_Mechanism].[Sub_Major_Group].&amp;[8_ Mental stress not further defined]" c="8_ Mental stress not further defined"/>
        <s v="[dim_TOOCS_Mechanism].[Sub_Major_Group].&amp;[91 Slide or cave-in]" c="91 Slide or cave-in"/>
        <s v="[dim_TOOCS_Mechanism].[Sub_Major_Group].&amp;[92 Vehicle incident]" c="92 Vehicle incident"/>
        <s v="[dim_TOOCS_Mechanism].[Sub_Major_Group].&amp;[93 Rollover]" c="93 Rollover"/>
        <s v="[dim_TOOCS_Mechanism].[Sub_Major_Group].&amp;[98 Other and multiple mechanisms of incident]" c="98 Other and multiple mechanisms of incident"/>
        <s v="[dim_TOOCS_Mechanism].[Sub_Major_Group].&amp;[99 Unspecified mechanisms of incident]" c="99 Unspecified mechanisms of incident"/>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2" memberValueDatatype="130" unbalanced="0">
      <fieldsUsage count="2">
        <fieldUsage x="-1"/>
        <fieldUsage x="6"/>
      </fieldsUsage>
    </cacheHierarchy>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2" memberValueDatatype="130" unbalanced="0">
      <fieldsUsage count="2">
        <fieldUsage x="-1"/>
        <fieldUsage x="5"/>
      </fieldsUsage>
    </cacheHierarchy>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2" memberValueDatatype="130" unbalanced="0">
      <fieldsUsage count="2">
        <fieldUsage x="-1"/>
        <fieldUsage x="7"/>
      </fieldsUsage>
    </cacheHierarchy>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396875002" createdVersion="8" refreshedVersion="8" minRefreshableVersion="3" recordCount="0" supportSubquery="1" supportAdvancedDrill="1" xr:uid="{198F2190-18E1-44A6-B1DD-F83790F17F1C}">
  <cacheSource type="external" connectionId="1"/>
  <cacheFields count="10">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Nature].[Classification_Title].[Classification_Title]" caption="Classification_Title" numFmtId="0" hierarchy="328" level="1">
      <sharedItems count="2">
        <s v="[dim_TOOCS_Nature].[Classification_Title].&amp;[Injuries]" c="Injuries"/>
        <s v="[dim_TOOCS_Nature].[Classification_Title].&amp;[Diseases and conditions]" c="Diseases and conditions"/>
      </sharedItems>
    </cacheField>
    <cacheField name="[Measures].[Median time lost (working weeks) NP]" caption="Median time lost (working weeks) NP" numFmtId="0" hierarchy="447" level="32767"/>
    <cacheField name="[dim_TOOCS_Nature].[Classification].[Classification]" caption="Classification" numFmtId="0" hierarchy="325" level="1">
      <sharedItems count="2">
        <s v="[dim_TOOCS_Nature].[Classification].&amp;[0 Injuries]" c="0 Injuries"/>
        <s v="[dim_TOOCS_Nature].[Classification].&amp;[1 Diseases and conditions]" c="1 Diseases and conditions"/>
      </sharedItems>
    </cacheField>
    <cacheField name="[dim_TOOCS_Nature].[Major_Group].[Major_Group]" caption="Major_Group" numFmtId="0" hierarchy="329" level="1">
      <sharedItems count="18">
        <s v="[dim_TOOCS_Nature].[Major_Group].&amp;[A Intracranial injuries]" c="A Intracranial injuries"/>
        <s v="[dim_TOOCS_Nature].[Major_Group].&amp;[B Fractures]" c="B Fractures"/>
        <s v="[dim_TOOCS_Nature].[Major_Group].&amp;[C Wounds, lacerations, amputations and internal organ damage]" c="C Wounds, lacerations, amputations and internal organ damage"/>
        <s v="[dim_TOOCS_Nature].[Major_Group].&amp;[D Burn]" c="D Burn"/>
        <s v="[dim_TOOCS_Nature].[Major_Group].&amp;[E Injury to nerves and spinal cord]" c="E Injury to nerves and spinal cord"/>
        <s v="[dim_TOOCS_Nature].[Major_Group].&amp;[F Traumatic joint/ligament and muscle/tendon injury]" c="F Traumatic joint/ligament and muscle/tendon injury"/>
        <s v="[dim_TOOCS_Nature].[Major_Group].&amp;[G Other injuries]" c="G Other injuries"/>
        <s v="[dim_TOOCS_Nature].[Major_Group].&amp;[H Musculoskeletal and connective tissue diseases]" c="H Musculoskeletal and connective tissue diseases"/>
        <s v="[dim_TOOCS_Nature].[Major_Group].&amp;[I Mental health conditions]" c="I Mental health conditions"/>
        <s v="[dim_TOOCS_Nature].[Major_Group].&amp;[J Digestive system diseases]" c="J Digestive system diseases"/>
        <s v="[dim_TOOCS_Nature].[Major_Group].&amp;[K Skin and subcutaneous tissue diseases]" c="K Skin and subcutaneous tissue diseases"/>
        <s v="[dim_TOOCS_Nature].[Major_Group].&amp;[L Nervous system and sense organ diseases]" c="L Nervous system and sense organ diseases"/>
        <s v="[dim_TOOCS_Nature].[Major_Group].&amp;[M Respiratory system diseases]" c="M Respiratory system diseases"/>
        <s v="[dim_TOOCS_Nature].[Major_Group].&amp;[N Circulatory system diseases]" c="N Circulatory system diseases"/>
        <s v="[dim_TOOCS_Nature].[Major_Group].&amp;[O Infectious and parasitic diseases]" c="O Infectious and parasitic diseases"/>
        <s v="[dim_TOOCS_Nature].[Major_Group].&amp;[P Neoplasms (cancer)]" c="P Neoplasms (cancer)"/>
        <s v="[dim_TOOCS_Nature].[Major_Group].&amp;[Q Other diseases]" c="Q Other diseases"/>
        <s v="[dim_TOOCS_Nature].[Major_Group].&amp;[R Other claims]" c="R Other claims"/>
      </sharedItems>
    </cacheField>
    <cacheField name="[dim_TOOCS_Nature].[Sub_Major_Group].[Sub_Major_Group]" caption="Sub_Major_Group" numFmtId="0" hierarchy="340" level="1">
      <sharedItems count="25">
        <s v="[dim_TOOCS_Nature].[Sub_Major_Group].&amp;[A1 Intracranial injuries]" c="A1 Intracranial injuries"/>
        <s v="[dim_TOOCS_Nature].[Sub_Major_Group].&amp;[B1 Fractures]" c="B1 Fractures"/>
        <s v="[dim_TOOCS_Nature].[Sub_Major_Group].&amp;[C1 Wounds, lacerations, amputations and internal organ damage]" c="C1 Wounds, lacerations, amputations and internal organ damage"/>
        <s v="[dim_TOOCS_Nature].[Sub_Major_Group].&amp;[D1 Burn]" c="D1 Burn"/>
        <s v="[dim_TOOCS_Nature].[Sub_Major_Group].&amp;[E1 Injury to nerves and spinal cord]" c="E1 Injury to nerves and spinal cord"/>
        <s v="[dim_TOOCS_Nature].[Sub_Major_Group].&amp;[F1 Trauma to joints and ligaments]" c="F1 Trauma to joints and ligaments"/>
        <s v="[dim_TOOCS_Nature].[Sub_Major_Group].&amp;[F2 Trauma to muscles and tendons]" c="F2 Trauma to muscles and tendons"/>
        <s v="[dim_TOOCS_Nature].[Sub_Major_Group].&amp;[F3 Residual soft tissue disorders due to trauma or unknown mechanisms]" c="F3 Residual soft tissue disorders due to trauma or unknown mechanisms"/>
        <s v="[dim_TOOCS_Nature].[Sub_Major_Group].&amp;[G1 Other injuries]" c="G1 Other injuries"/>
        <s v="[dim_TOOCS_Nature].[Sub_Major_Group].&amp;[H1 Joint diseases (arthropathies) and other articular cartilage diseases]" c="H1 Joint diseases (arthropathies) and other articular cartilage diseases"/>
        <s v="[dim_TOOCS_Nature].[Sub_Major_Group].&amp;[H2 Spinal vertebrae and intervertebral disc diseases - dorsopathies]" c="H2 Spinal vertebrae and intervertebral disc diseases - dorsopathies"/>
        <s v="[dim_TOOCS_Nature].[Sub_Major_Group].&amp;[H3 Diseases involving the synovium and related tissue]" c="H3 Diseases involving the synovium and related tissue"/>
        <s v="[dim_TOOCS_Nature].[Sub_Major_Group].&amp;[H4 Diseases of the muscle, tendon and related tissue]" c="H4 Diseases of the muscle, tendon and related tissue"/>
        <s v="[dim_TOOCS_Nature].[Sub_Major_Group].&amp;[H5 Other soft tissue diseases]" c="H5 Other soft tissue diseases"/>
        <s v="[dim_TOOCS_Nature].[Sub_Major_Group].&amp;[H6 Other musculoskeletal and connective tissue diseases, not elsewhere classified]" c="H6 Other musculoskeletal and connective tissue diseases, not elsewhere classified"/>
        <s v="[dim_TOOCS_Nature].[Sub_Major_Group].&amp;[I1 Mental health conditions]" c="I1 Mental health conditions"/>
        <s v="[dim_TOOCS_Nature].[Sub_Major_Group].&amp;[J1 Digestive system diseases]" c="J1 Digestive system diseases"/>
        <s v="[dim_TOOCS_Nature].[Sub_Major_Group].&amp;[K1 Skin and subcutaneous tissue diseases]" c="K1 Skin and subcutaneous tissue diseases"/>
        <s v="[dim_TOOCS_Nature].[Sub_Major_Group].&amp;[L1 Nervous system and sense organ diseases]" c="L1 Nervous system and sense organ diseases"/>
        <s v="[dim_TOOCS_Nature].[Sub_Major_Group].&amp;[M1 Respiratory system diseases]" c="M1 Respiratory system diseases"/>
        <s v="[dim_TOOCS_Nature].[Sub_Major_Group].&amp;[N1 Circulatory system diseases]" c="N1 Circulatory system diseases"/>
        <s v="[dim_TOOCS_Nature].[Sub_Major_Group].&amp;[O1 Infectious and parasitic diseases]" c="O1 Infectious and parasitic diseases"/>
        <s v="[dim_TOOCS_Nature].[Sub_Major_Group].&amp;[P1 Neoplasms (cancer)]" c="P1 Neoplasms (cancer)"/>
        <s v="[dim_TOOCS_Nature].[Sub_Major_Group].&amp;[Q1 Other diseases]" c="Q1 Other diseases"/>
        <s v="[dim_TOOCS_Nature].[Sub_Major_Group].&amp;[R1 Other claims]" c="R1 Other claim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9"/>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2" memberValueDatatype="130" unbalanced="0">
      <fieldsUsage count="2">
        <fieldUsage x="-1"/>
        <fieldUsage x="6"/>
      </fieldsUsage>
    </cacheHierarchy>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2" memberValueDatatype="130" unbalanced="0">
      <fieldsUsage count="2">
        <fieldUsage x="-1"/>
        <fieldUsage x="4"/>
      </fieldsUsage>
    </cacheHierarchy>
    <cacheHierarchy uniqueName="[dim_TOOCS_Nature].[Major_Group]" caption="Major_Group" attribute="1" defaultMemberUniqueName="[dim_TOOCS_Nature].[Major_Group].[All]" allUniqueName="[dim_TOOCS_Nature].[Major_Group].[All]" dimensionUniqueName="[dim_TOOCS_Nature]" displayFolder="" count="2" memberValueDatatype="130" unbalanced="0">
      <fieldsUsage count="2">
        <fieldUsage x="-1"/>
        <fieldUsage x="7"/>
      </fieldsUsage>
    </cacheHierarchy>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2" memberValueDatatype="130" unbalanced="0">
      <fieldsUsage count="2">
        <fieldUsage x="-1"/>
        <fieldUsage x="8"/>
      </fieldsUsage>
    </cacheHierarchy>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5"/>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480324073" createdVersion="8" refreshedVersion="8" minRefreshableVersion="3" recordCount="0" supportSubquery="1" supportAdvancedDrill="1" xr:uid="{383E03F6-140E-476E-BD40-0395398D14A5}">
  <cacheSource type="external" connectionId="1"/>
  <cacheFields count="10">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Nature].[Classification_Title].[Classification_Title]" caption="Classification_Title" numFmtId="0" hierarchy="328" level="1">
      <sharedItems count="2">
        <s v="[dim_TOOCS_Nature].[Classification_Title].&amp;[Injuries]" c="Injuries"/>
        <s v="[dim_TOOCS_Nature].[Classification_Title].&amp;[Diseases and conditions]" c="Diseases and conditions"/>
      </sharedItems>
    </cacheField>
    <cacheField name="[Measures].[Median compensation paid ($) NP]" caption="Median compensation paid ($) NP" numFmtId="0" hierarchy="446" level="32767"/>
    <cacheField name="[dim_TOOCS_Nature].[Classification].[Classification]" caption="Classification" numFmtId="0" hierarchy="325" level="1">
      <sharedItems count="2">
        <s v="[dim_TOOCS_Nature].[Classification].&amp;[0 Injuries]" c="0 Injuries"/>
        <s v="[dim_TOOCS_Nature].[Classification].&amp;[1 Diseases and conditions]" c="1 Diseases and conditions"/>
      </sharedItems>
    </cacheField>
    <cacheField name="[dim_TOOCS_Nature].[Major_Group].[Major_Group]" caption="Major_Group" numFmtId="0" hierarchy="329" level="1">
      <sharedItems count="18">
        <s v="[dim_TOOCS_Nature].[Major_Group].&amp;[A Intracranial injuries]" c="A Intracranial injuries"/>
        <s v="[dim_TOOCS_Nature].[Major_Group].&amp;[B Fractures]" c="B Fractures"/>
        <s v="[dim_TOOCS_Nature].[Major_Group].&amp;[C Wounds, lacerations, amputations and internal organ damage]" c="C Wounds, lacerations, amputations and internal organ damage"/>
        <s v="[dim_TOOCS_Nature].[Major_Group].&amp;[D Burn]" c="D Burn"/>
        <s v="[dim_TOOCS_Nature].[Major_Group].&amp;[E Injury to nerves and spinal cord]" c="E Injury to nerves and spinal cord"/>
        <s v="[dim_TOOCS_Nature].[Major_Group].&amp;[F Traumatic joint/ligament and muscle/tendon injury]" c="F Traumatic joint/ligament and muscle/tendon injury"/>
        <s v="[dim_TOOCS_Nature].[Major_Group].&amp;[G Other injuries]" c="G Other injuries"/>
        <s v="[dim_TOOCS_Nature].[Major_Group].&amp;[H Musculoskeletal and connective tissue diseases]" c="H Musculoskeletal and connective tissue diseases"/>
        <s v="[dim_TOOCS_Nature].[Major_Group].&amp;[I Mental health conditions]" c="I Mental health conditions"/>
        <s v="[dim_TOOCS_Nature].[Major_Group].&amp;[J Digestive system diseases]" c="J Digestive system diseases"/>
        <s v="[dim_TOOCS_Nature].[Major_Group].&amp;[K Skin and subcutaneous tissue diseases]" c="K Skin and subcutaneous tissue diseases"/>
        <s v="[dim_TOOCS_Nature].[Major_Group].&amp;[L Nervous system and sense organ diseases]" c="L Nervous system and sense organ diseases"/>
        <s v="[dim_TOOCS_Nature].[Major_Group].&amp;[M Respiratory system diseases]" c="M Respiratory system diseases"/>
        <s v="[dim_TOOCS_Nature].[Major_Group].&amp;[N Circulatory system diseases]" c="N Circulatory system diseases"/>
        <s v="[dim_TOOCS_Nature].[Major_Group].&amp;[O Infectious and parasitic diseases]" c="O Infectious and parasitic diseases"/>
        <s v="[dim_TOOCS_Nature].[Major_Group].&amp;[P Neoplasms (cancer)]" c="P Neoplasms (cancer)"/>
        <s v="[dim_TOOCS_Nature].[Major_Group].&amp;[Q Other diseases]" c="Q Other diseases"/>
        <s v="[dim_TOOCS_Nature].[Major_Group].&amp;[R Other claims]" c="R Other claims"/>
      </sharedItems>
    </cacheField>
    <cacheField name="[dim_TOOCS_Nature].[Sub_Major_Group].[Sub_Major_Group]" caption="Sub_Major_Group" numFmtId="0" hierarchy="340" level="1">
      <sharedItems count="25">
        <s v="[dim_TOOCS_Nature].[Sub_Major_Group].&amp;[A1 Intracranial injuries]" c="A1 Intracranial injuries"/>
        <s v="[dim_TOOCS_Nature].[Sub_Major_Group].&amp;[B1 Fractures]" c="B1 Fractures"/>
        <s v="[dim_TOOCS_Nature].[Sub_Major_Group].&amp;[C1 Wounds, lacerations, amputations and internal organ damage]" c="C1 Wounds, lacerations, amputations and internal organ damage"/>
        <s v="[dim_TOOCS_Nature].[Sub_Major_Group].&amp;[D1 Burn]" c="D1 Burn"/>
        <s v="[dim_TOOCS_Nature].[Sub_Major_Group].&amp;[E1 Injury to nerves and spinal cord]" c="E1 Injury to nerves and spinal cord"/>
        <s v="[dim_TOOCS_Nature].[Sub_Major_Group].&amp;[F1 Trauma to joints and ligaments]" c="F1 Trauma to joints and ligaments"/>
        <s v="[dim_TOOCS_Nature].[Sub_Major_Group].&amp;[F2 Trauma to muscles and tendons]" c="F2 Trauma to muscles and tendons"/>
        <s v="[dim_TOOCS_Nature].[Sub_Major_Group].&amp;[F3 Residual soft tissue disorders due to trauma or unknown mechanisms]" c="F3 Residual soft tissue disorders due to trauma or unknown mechanisms"/>
        <s v="[dim_TOOCS_Nature].[Sub_Major_Group].&amp;[G1 Other injuries]" c="G1 Other injuries"/>
        <s v="[dim_TOOCS_Nature].[Sub_Major_Group].&amp;[H1 Joint diseases (arthropathies) and other articular cartilage diseases]" c="H1 Joint diseases (arthropathies) and other articular cartilage diseases"/>
        <s v="[dim_TOOCS_Nature].[Sub_Major_Group].&amp;[H2 Spinal vertebrae and intervertebral disc diseases - dorsopathies]" c="H2 Spinal vertebrae and intervertebral disc diseases - dorsopathies"/>
        <s v="[dim_TOOCS_Nature].[Sub_Major_Group].&amp;[H3 Diseases involving the synovium and related tissue]" c="H3 Diseases involving the synovium and related tissue"/>
        <s v="[dim_TOOCS_Nature].[Sub_Major_Group].&amp;[H4 Diseases of the muscle, tendon and related tissue]" c="H4 Diseases of the muscle, tendon and related tissue"/>
        <s v="[dim_TOOCS_Nature].[Sub_Major_Group].&amp;[H5 Other soft tissue diseases]" c="H5 Other soft tissue diseases"/>
        <s v="[dim_TOOCS_Nature].[Sub_Major_Group].&amp;[H6 Other musculoskeletal and connective tissue diseases, not elsewhere classified]" c="H6 Other musculoskeletal and connective tissue diseases, not elsewhere classified"/>
        <s v="[dim_TOOCS_Nature].[Sub_Major_Group].&amp;[I1 Mental health conditions]" c="I1 Mental health conditions"/>
        <s v="[dim_TOOCS_Nature].[Sub_Major_Group].&amp;[J1 Digestive system diseases]" c="J1 Digestive system diseases"/>
        <s v="[dim_TOOCS_Nature].[Sub_Major_Group].&amp;[K1 Skin and subcutaneous tissue diseases]" c="K1 Skin and subcutaneous tissue diseases"/>
        <s v="[dim_TOOCS_Nature].[Sub_Major_Group].&amp;[L1 Nervous system and sense organ diseases]" c="L1 Nervous system and sense organ diseases"/>
        <s v="[dim_TOOCS_Nature].[Sub_Major_Group].&amp;[M1 Respiratory system diseases]" c="M1 Respiratory system diseases"/>
        <s v="[dim_TOOCS_Nature].[Sub_Major_Group].&amp;[N1 Circulatory system diseases]" c="N1 Circulatory system diseases"/>
        <s v="[dim_TOOCS_Nature].[Sub_Major_Group].&amp;[O1 Infectious and parasitic diseases]" c="O1 Infectious and parasitic diseases"/>
        <s v="[dim_TOOCS_Nature].[Sub_Major_Group].&amp;[P1 Neoplasms (cancer)]" c="P1 Neoplasms (cancer)"/>
        <s v="[dim_TOOCS_Nature].[Sub_Major_Group].&amp;[Q1 Other diseases]" c="Q1 Other diseases"/>
        <s v="[dim_TOOCS_Nature].[Sub_Major_Group].&amp;[R1 Other claims]" c="R1 Other claim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9"/>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2" memberValueDatatype="130" unbalanced="0">
      <fieldsUsage count="2">
        <fieldUsage x="-1"/>
        <fieldUsage x="6"/>
      </fieldsUsage>
    </cacheHierarchy>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2" memberValueDatatype="130" unbalanced="0">
      <fieldsUsage count="2">
        <fieldUsage x="-1"/>
        <fieldUsage x="4"/>
      </fieldsUsage>
    </cacheHierarchy>
    <cacheHierarchy uniqueName="[dim_TOOCS_Nature].[Major_Group]" caption="Major_Group" attribute="1" defaultMemberUniqueName="[dim_TOOCS_Nature].[Major_Group].[All]" allUniqueName="[dim_TOOCS_Nature].[Major_Group].[All]" dimensionUniqueName="[dim_TOOCS_Nature]" displayFolder="" count="2" memberValueDatatype="130" unbalanced="0">
      <fieldsUsage count="2">
        <fieldUsage x="-1"/>
        <fieldUsage x="7"/>
      </fieldsUsage>
    </cacheHierarchy>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2" memberValueDatatype="130" unbalanced="0">
      <fieldsUsage count="2">
        <fieldUsage x="-1"/>
        <fieldUsage x="8"/>
      </fieldsUsage>
    </cacheHierarchy>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5"/>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518981483" createdVersion="8" refreshedVersion="8" minRefreshableVersion="3" recordCount="0" supportSubquery="1" supportAdvancedDrill="1" xr:uid="{B6455E23-CF85-43AA-8FFF-1861F961A53D}">
  <cacheSource type="external" connectionId="1"/>
  <cacheFields count="10">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TOOCS_Nature].[Classification_Title].[Classification_Title]" caption="Classification_Title" numFmtId="0" hierarchy="328" level="1">
      <sharedItems count="2">
        <s v="[dim_TOOCS_Nature].[Classification_Title].&amp;[Injuries]" c="Injuries"/>
        <s v="[dim_TOOCS_Nature].[Classification_Title].&amp;[Diseases and conditions]" c="Diseases and conditions"/>
      </sharedItems>
    </cacheField>
    <cacheField name="[dim_TOOCS_Nature].[Classification].[Classification]" caption="Classification" numFmtId="0" hierarchy="325" level="1">
      <sharedItems count="2">
        <s v="[dim_TOOCS_Nature].[Classification].&amp;[0 Injuries]" c="0 Injuries"/>
        <s v="[dim_TOOCS_Nature].[Classification].&amp;[1 Diseases and conditions]" c="1 Diseases and conditions"/>
      </sharedItems>
    </cacheField>
    <cacheField name="[dim_TOOCS_Nature].[Major_Group].[Major_Group]" caption="Major_Group" numFmtId="0" hierarchy="329" level="1">
      <sharedItems count="18">
        <s v="[dim_TOOCS_Nature].[Major_Group].&amp;[A Intracranial injuries]" c="A Intracranial injuries"/>
        <s v="[dim_TOOCS_Nature].[Major_Group].&amp;[B Fractures]" c="B Fractures"/>
        <s v="[dim_TOOCS_Nature].[Major_Group].&amp;[C Wounds, lacerations, amputations and internal organ damage]" c="C Wounds, lacerations, amputations and internal organ damage"/>
        <s v="[dim_TOOCS_Nature].[Major_Group].&amp;[D Burn]" c="D Burn"/>
        <s v="[dim_TOOCS_Nature].[Major_Group].&amp;[E Injury to nerves and spinal cord]" c="E Injury to nerves and spinal cord"/>
        <s v="[dim_TOOCS_Nature].[Major_Group].&amp;[F Traumatic joint/ligament and muscle/tendon injury]" c="F Traumatic joint/ligament and muscle/tendon injury"/>
        <s v="[dim_TOOCS_Nature].[Major_Group].&amp;[G Other injuries]" c="G Other injuries"/>
        <s v="[dim_TOOCS_Nature].[Major_Group].&amp;[H Musculoskeletal and connective tissue diseases]" c="H Musculoskeletal and connective tissue diseases"/>
        <s v="[dim_TOOCS_Nature].[Major_Group].&amp;[I Mental health conditions]" c="I Mental health conditions"/>
        <s v="[dim_TOOCS_Nature].[Major_Group].&amp;[J Digestive system diseases]" c="J Digestive system diseases"/>
        <s v="[dim_TOOCS_Nature].[Major_Group].&amp;[K Skin and subcutaneous tissue diseases]" c="K Skin and subcutaneous tissue diseases"/>
        <s v="[dim_TOOCS_Nature].[Major_Group].&amp;[L Nervous system and sense organ diseases]" c="L Nervous system and sense organ diseases"/>
        <s v="[dim_TOOCS_Nature].[Major_Group].&amp;[M Respiratory system diseases]" c="M Respiratory system diseases"/>
        <s v="[dim_TOOCS_Nature].[Major_Group].&amp;[N Circulatory system diseases]" c="N Circulatory system diseases"/>
        <s v="[dim_TOOCS_Nature].[Major_Group].&amp;[O Infectious and parasitic diseases]" c="O Infectious and parasitic diseases"/>
        <s v="[dim_TOOCS_Nature].[Major_Group].&amp;[P Neoplasms (cancer)]" c="P Neoplasms (cancer)"/>
        <s v="[dim_TOOCS_Nature].[Major_Group].&amp;[Q Other diseases]" c="Q Other diseases"/>
        <s v="[dim_TOOCS_Nature].[Major_Group].&amp;[R Other claims]" c="R Other claims"/>
      </sharedItems>
    </cacheField>
    <cacheField name="[dim_TOOCS_Nature].[Sub_Major_Group].[Sub_Major_Group]" caption="Sub_Major_Group" numFmtId="0" hierarchy="340" level="1">
      <sharedItems count="25">
        <s v="[dim_TOOCS_Nature].[Sub_Major_Group].&amp;[A1 Intracranial injuries]" c="A1 Intracranial injuries"/>
        <s v="[dim_TOOCS_Nature].[Sub_Major_Group].&amp;[B1 Fractures]" c="B1 Fractures"/>
        <s v="[dim_TOOCS_Nature].[Sub_Major_Group].&amp;[C1 Wounds, lacerations, amputations and internal organ damage]" c="C1 Wounds, lacerations, amputations and internal organ damage"/>
        <s v="[dim_TOOCS_Nature].[Sub_Major_Group].&amp;[D1 Burn]" c="D1 Burn"/>
        <s v="[dim_TOOCS_Nature].[Sub_Major_Group].&amp;[E1 Injury to nerves and spinal cord]" c="E1 Injury to nerves and spinal cord"/>
        <s v="[dim_TOOCS_Nature].[Sub_Major_Group].&amp;[F1 Trauma to joints and ligaments]" c="F1 Trauma to joints and ligaments"/>
        <s v="[dim_TOOCS_Nature].[Sub_Major_Group].&amp;[F2 Trauma to muscles and tendons]" c="F2 Trauma to muscles and tendons"/>
        <s v="[dim_TOOCS_Nature].[Sub_Major_Group].&amp;[F3 Residual soft tissue disorders due to trauma or unknown mechanisms]" c="F3 Residual soft tissue disorders due to trauma or unknown mechanisms"/>
        <s v="[dim_TOOCS_Nature].[Sub_Major_Group].&amp;[G1 Other injuries]" c="G1 Other injuries"/>
        <s v="[dim_TOOCS_Nature].[Sub_Major_Group].&amp;[H1 Joint diseases (arthropathies) and other articular cartilage diseases]" c="H1 Joint diseases (arthropathies) and other articular cartilage diseases"/>
        <s v="[dim_TOOCS_Nature].[Sub_Major_Group].&amp;[H2 Spinal vertebrae and intervertebral disc diseases - dorsopathies]" c="H2 Spinal vertebrae and intervertebral disc diseases - dorsopathies"/>
        <s v="[dim_TOOCS_Nature].[Sub_Major_Group].&amp;[H3 Diseases involving the synovium and related tissue]" c="H3 Diseases involving the synovium and related tissue"/>
        <s v="[dim_TOOCS_Nature].[Sub_Major_Group].&amp;[H4 Diseases of the muscle, tendon and related tissue]" c="H4 Diseases of the muscle, tendon and related tissue"/>
        <s v="[dim_TOOCS_Nature].[Sub_Major_Group].&amp;[H5 Other soft tissue diseases]" c="H5 Other soft tissue diseases"/>
        <s v="[dim_TOOCS_Nature].[Sub_Major_Group].&amp;[H6 Other musculoskeletal and connective tissue diseases, not elsewhere classified]" c="H6 Other musculoskeletal and connective tissue diseases, not elsewhere classified"/>
        <s v="[dim_TOOCS_Nature].[Sub_Major_Group].&amp;[I1 Mental health conditions]" c="I1 Mental health conditions"/>
        <s v="[dim_TOOCS_Nature].[Sub_Major_Group].&amp;[J1 Digestive system diseases]" c="J1 Digestive system diseases"/>
        <s v="[dim_TOOCS_Nature].[Sub_Major_Group].&amp;[K1 Skin and subcutaneous tissue diseases]" c="K1 Skin and subcutaneous tissue diseases"/>
        <s v="[dim_TOOCS_Nature].[Sub_Major_Group].&amp;[L1 Nervous system and sense organ diseases]" c="L1 Nervous system and sense organ diseases"/>
        <s v="[dim_TOOCS_Nature].[Sub_Major_Group].&amp;[M1 Respiratory system diseases]" c="M1 Respiratory system diseases"/>
        <s v="[dim_TOOCS_Nature].[Sub_Major_Group].&amp;[N1 Circulatory system diseases]" c="N1 Circulatory system diseases"/>
        <s v="[dim_TOOCS_Nature].[Sub_Major_Group].&amp;[O1 Infectious and parasitic diseases]" c="O1 Infectious and parasitic diseases"/>
        <s v="[dim_TOOCS_Nature].[Sub_Major_Group].&amp;[P1 Neoplasms (cancer)]" c="P1 Neoplasms (cancer)"/>
        <s v="[dim_TOOCS_Nature].[Sub_Major_Group].&amp;[Q1 Other diseases]" c="Q1 Other diseases"/>
        <s v="[dim_TOOCS_Nature].[Sub_Major_Group].&amp;[R1 Other claims]" c="R1 Other claim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9"/>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2" memberValueDatatype="130" unbalanced="0">
      <fieldsUsage count="2">
        <fieldUsage x="-1"/>
        <fieldUsage x="6"/>
      </fieldsUsage>
    </cacheHierarchy>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2" memberValueDatatype="130" unbalanced="0">
      <fieldsUsage count="2">
        <fieldUsage x="-1"/>
        <fieldUsage x="5"/>
      </fieldsUsage>
    </cacheHierarchy>
    <cacheHierarchy uniqueName="[dim_TOOCS_Nature].[Major_Group]" caption="Major_Group" attribute="1" defaultMemberUniqueName="[dim_TOOCS_Nature].[Major_Group].[All]" allUniqueName="[dim_TOOCS_Nature].[Major_Group].[All]" dimensionUniqueName="[dim_TOOCS_Nature]" displayFolder="" count="2" memberValueDatatype="130" unbalanced="0">
      <fieldsUsage count="2">
        <fieldUsage x="-1"/>
        <fieldUsage x="7"/>
      </fieldsUsage>
    </cacheHierarchy>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2" memberValueDatatype="130" unbalanced="0">
      <fieldsUsage count="2">
        <fieldUsage x="-1"/>
        <fieldUsage x="8"/>
      </fieldsUsage>
    </cacheHierarchy>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586805552" createdVersion="8" refreshedVersion="8" minRefreshableVersion="3" recordCount="0" supportSubquery="1" supportAdvancedDrill="1" xr:uid="{F37D1675-EEDD-41CC-9BA3-5A127E963855}">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NZSCO].[ANZSCO_1digit_Title].[ANZSCO_1digit_Title]" caption="ANZSCO_1digit_Title" numFmtId="0" hierarchy="161" level="1">
      <sharedItems count="8">
        <s v="[dim_ANZSCO].[ANZSCO_1digit_Title].&amp;[Managers]" c="Managers"/>
        <s v="[dim_ANZSCO].[ANZSCO_1digit_Title].&amp;[Professionals]" c="Professionals"/>
        <s v="[dim_ANZSCO].[ANZSCO_1digit_Title].&amp;[Technicians and trades workers]" c="Technicians and trades workers"/>
        <s v="[dim_ANZSCO].[ANZSCO_1digit_Title].&amp;[Community and personal service workers]" c="Community and personal service workers"/>
        <s v="[dim_ANZSCO].[ANZSCO_1digit_Title].&amp;[Clerical and administrative workers]" c="Clerical and administrative workers"/>
        <s v="[dim_ANZSCO].[ANZSCO_1digit_Title].&amp;[Sales workers]" c="Sales workers"/>
        <s v="[dim_ANZSCO].[ANZSCO_1digit_Title].&amp;[Machinery operators and drivers]" c="Machinery operators and drivers"/>
        <s v="[dim_ANZSCO].[ANZSCO_1digit_Title].&amp;[Labourers]" c="Labourers"/>
      </sharedItems>
    </cacheField>
    <cacheField name="[Measures].[Median time lost (working weeks) NP]" caption="Median time lost (working weeks) NP" numFmtId="0" hierarchy="447" level="32767"/>
    <cacheField name="[dim_ANZSCO].[ANZSCO_1digit].[ANZSCO_1digit]" caption="ANZSCO_1digit" numFmtId="0" hierarchy="158"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162" level="1">
      <sharedItems count="51">
        <s v="[dim_ANZSCO].[ANZSCO_2digit].&amp;[10 Managers, nfd]" c="10 Managers, nfd"/>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0 Professionals, nfd]" c="20 Professionals, nfd"/>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0 Technicians and trades workers, nfd]" c="30 Technicians and trades workers, nfd"/>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0 Community and personal service workers, nfd]" c="40 Community and personal service workers, nfd"/>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0 Clerical and administrative workers, nfd]" c="50 Clerical and administrative workers, nfd"/>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0 Sales workers, nfd]" c="60 Sales workers, nfd"/>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0 Machinery operators and drivers, nfd]" c="70 Machinery operators and drivers, nfd"/>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0 Labourers, nfd]" c="80 Labourers, nfd"/>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6"/>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2" memberValueDatatype="130" unbalanced="0">
      <fieldsUsage count="2">
        <fieldUsage x="-1"/>
        <fieldUsage x="4"/>
      </fieldsUsage>
    </cacheHierarchy>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7"/>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oneField="1">
      <fieldsUsage count="1">
        <fieldUsage x="5"/>
      </fieldsUsage>
    </cacheHierarchy>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654513889" createdVersion="8" refreshedVersion="8" minRefreshableVersion="3" recordCount="0" supportSubquery="1" supportAdvancedDrill="1" xr:uid="{A59CA692-4D48-4DE2-981B-C7DD6D4D5822}">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NZSCO].[ANZSCO_1digit_Title].[ANZSCO_1digit_Title]" caption="ANZSCO_1digit_Title" numFmtId="0" hierarchy="161" level="1">
      <sharedItems count="8">
        <s v="[dim_ANZSCO].[ANZSCO_1digit_Title].&amp;[Managers]" c="Managers"/>
        <s v="[dim_ANZSCO].[ANZSCO_1digit_Title].&amp;[Professionals]" c="Professionals"/>
        <s v="[dim_ANZSCO].[ANZSCO_1digit_Title].&amp;[Technicians and trades workers]" c="Technicians and trades workers"/>
        <s v="[dim_ANZSCO].[ANZSCO_1digit_Title].&amp;[Community and personal service workers]" c="Community and personal service workers"/>
        <s v="[dim_ANZSCO].[ANZSCO_1digit_Title].&amp;[Clerical and administrative workers]" c="Clerical and administrative workers"/>
        <s v="[dim_ANZSCO].[ANZSCO_1digit_Title].&amp;[Sales workers]" c="Sales workers"/>
        <s v="[dim_ANZSCO].[ANZSCO_1digit_Title].&amp;[Machinery operators and drivers]" c="Machinery operators and drivers"/>
        <s v="[dim_ANZSCO].[ANZSCO_1digit_Title].&amp;[Labourers]" c="Labourers"/>
      </sharedItems>
    </cacheField>
    <cacheField name="[Measures].[Median compensation paid ($) NP]" caption="Median compensation paid ($) NP" numFmtId="0" hierarchy="446" level="32767"/>
    <cacheField name="[dim_ANZSCO].[ANZSCO_1digit].[ANZSCO_1digit]" caption="ANZSCO_1digit" numFmtId="0" hierarchy="158"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162" level="1">
      <sharedItems count="51">
        <s v="[dim_ANZSCO].[ANZSCO_2digit].&amp;[10 Managers, nfd]" c="10 Managers, nfd"/>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0 Professionals, nfd]" c="20 Professionals, nfd"/>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0 Technicians and trades workers, nfd]" c="30 Technicians and trades workers, nfd"/>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0 Community and personal service workers, nfd]" c="40 Community and personal service workers, nfd"/>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0 Clerical and administrative workers, nfd]" c="50 Clerical and administrative workers, nfd"/>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0 Sales workers, nfd]" c="60 Sales workers, nfd"/>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0 Machinery operators and drivers, nfd]" c="70 Machinery operators and drivers, nfd"/>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0 Labourers, nfd]" c="80 Labourers, nfd"/>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6"/>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2" memberValueDatatype="130" unbalanced="0">
      <fieldsUsage count="2">
        <fieldUsage x="-1"/>
        <fieldUsage x="4"/>
      </fieldsUsage>
    </cacheHierarchy>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7"/>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oneField="1">
      <fieldsUsage count="1">
        <fieldUsage x="5"/>
      </fieldsUsage>
    </cacheHierarchy>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70034722" createdVersion="8" refreshedVersion="8" minRefreshableVersion="3" recordCount="0" supportSubquery="1" supportAdvancedDrill="1" xr:uid="{1EA4867D-BC59-4426-AADE-9E96C35FD799}">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NZSCO].[ANZSCO_1digit_Title].[ANZSCO_1digit_Title]" caption="ANZSCO_1digit_Title" numFmtId="0" hierarchy="161" level="1">
      <sharedItems count="8">
        <s v="[dim_ANZSCO].[ANZSCO_1digit_Title].&amp;[Managers]" c="Managers"/>
        <s v="[dim_ANZSCO].[ANZSCO_1digit_Title].&amp;[Professionals]" c="Professionals"/>
        <s v="[dim_ANZSCO].[ANZSCO_1digit_Title].&amp;[Technicians and trades workers]" c="Technicians and trades workers"/>
        <s v="[dim_ANZSCO].[ANZSCO_1digit_Title].&amp;[Community and personal service workers]" c="Community and personal service workers"/>
        <s v="[dim_ANZSCO].[ANZSCO_1digit_Title].&amp;[Clerical and administrative workers]" c="Clerical and administrative workers"/>
        <s v="[dim_ANZSCO].[ANZSCO_1digit_Title].&amp;[Sales workers]" c="Sales workers"/>
        <s v="[dim_ANZSCO].[ANZSCO_1digit_Title].&amp;[Machinery operators and drivers]" c="Machinery operators and drivers"/>
        <s v="[dim_ANZSCO].[ANZSCO_1digit_Title].&amp;[Labourers]" c="Labourers"/>
      </sharedItems>
    </cacheField>
    <cacheField name="[Measures].[Occ Inc Rate NP]" caption="Occ Inc Rate NP" numFmtId="0" hierarchy="464" level="32767"/>
    <cacheField name="[dim_ANZSCO].[ANZSCO_1digit].[ANZSCO_1digit]" caption="ANZSCO_1digit" numFmtId="0" hierarchy="158"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162" level="1">
      <sharedItems count="51">
        <s v="[dim_ANZSCO].[ANZSCO_2digit].&amp;[10 Managers, nfd]" c="10 Managers, nfd"/>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0 Professionals, nfd]" c="20 Professionals, nfd"/>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0 Technicians and trades workers, nfd]" c="30 Technicians and trades workers, nfd"/>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0 Community and personal service workers, nfd]" c="40 Community and personal service workers, nfd"/>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0 Clerical and administrative workers, nfd]" c="50 Clerical and administrative workers, nfd"/>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0 Sales workers, nfd]" c="60 Sales workers, nfd"/>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0 Machinery operators and drivers, nfd]" c="70 Machinery operators and drivers, nfd"/>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0 Labourers, nfd]" c="80 Labourers, nfd"/>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6"/>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2" memberValueDatatype="130" unbalanced="0">
      <fieldsUsage count="2">
        <fieldUsage x="-1"/>
        <fieldUsage x="4"/>
      </fieldsUsage>
    </cacheHierarchy>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7"/>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oneField="1">
      <fieldsUsage count="1">
        <fieldUsage x="5"/>
      </fieldsUsage>
    </cacheHierarchy>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744328703" createdVersion="8" refreshedVersion="8" minRefreshableVersion="3" recordCount="0" supportSubquery="1" supportAdvancedDrill="1" xr:uid="{9322D6B8-3306-4861-A083-4227C4309EED}">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NZSCO].[ANZSCO_1digit_Title].[ANZSCO_1digit_Title]" caption="ANZSCO_1digit_Title" numFmtId="0" hierarchy="161" level="1">
      <sharedItems count="8">
        <s v="[dim_ANZSCO].[ANZSCO_1digit_Title].&amp;[Managers]" c="Managers"/>
        <s v="[dim_ANZSCO].[ANZSCO_1digit_Title].&amp;[Professionals]" c="Professionals"/>
        <s v="[dim_ANZSCO].[ANZSCO_1digit_Title].&amp;[Technicians and trades workers]" c="Technicians and trades workers"/>
        <s v="[dim_ANZSCO].[ANZSCO_1digit_Title].&amp;[Community and personal service workers]" c="Community and personal service workers"/>
        <s v="[dim_ANZSCO].[ANZSCO_1digit_Title].&amp;[Clerical and administrative workers]" c="Clerical and administrative workers"/>
        <s v="[dim_ANZSCO].[ANZSCO_1digit_Title].&amp;[Sales workers]" c="Sales workers"/>
        <s v="[dim_ANZSCO].[ANZSCO_1digit_Title].&amp;[Machinery operators and drivers]" c="Machinery operators and drivers"/>
        <s v="[dim_ANZSCO].[ANZSCO_1digit_Title].&amp;[Labourers]" c="Labourers"/>
      </sharedItems>
    </cacheField>
    <cacheField name="[Measures].[Occ Freq Rate NP]" caption="Occ Freq Rate NP" numFmtId="0" hierarchy="463" level="32767"/>
    <cacheField name="[dim_ANZSCO].[ANZSCO_1digit].[ANZSCO_1digit]" caption="ANZSCO_1digit" numFmtId="0" hierarchy="158"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162" level="1">
      <sharedItems count="51">
        <s v="[dim_ANZSCO].[ANZSCO_2digit].&amp;[10 Managers, nfd]" c="10 Managers, nfd"/>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0 Professionals, nfd]" c="20 Professionals, nfd"/>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0 Technicians and trades workers, nfd]" c="30 Technicians and trades workers, nfd"/>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0 Community and personal service workers, nfd]" c="40 Community and personal service workers, nfd"/>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0 Clerical and administrative workers, nfd]" c="50 Clerical and administrative workers, nfd"/>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0 Sales workers, nfd]" c="60 Sales workers, nfd"/>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0 Machinery operators and drivers, nfd]" c="70 Machinery operators and drivers, nfd"/>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0 Labourers, nfd]" c="80 Labourers, nfd"/>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6"/>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2" memberValueDatatype="130" unbalanced="0">
      <fieldsUsage count="2">
        <fieldUsage x="-1"/>
        <fieldUsage x="4"/>
      </fieldsUsage>
    </cacheHierarchy>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7"/>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oneField="1">
      <fieldsUsage count="1">
        <fieldUsage x="5"/>
      </fieldsUsage>
    </cacheHierarchy>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780555558" createdVersion="8" refreshedVersion="8" minRefreshableVersion="3" recordCount="0" supportSubquery="1" supportAdvancedDrill="1" xr:uid="{CA25893E-9B41-467F-87B7-2808FAA99F59}">
  <cacheSource type="external" connectionId="1"/>
  <cacheFields count="9">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Measures].[NP Claims]" caption="NP Claims" numFmtId="0" hierarchy="444" level="32767"/>
    <cacheField name="[dim_ANZSCO].[ANZSCO_1digit_Title].[ANZSCO_1digit_Title]" caption="ANZSCO_1digit_Title" numFmtId="0" hierarchy="161" level="1">
      <sharedItems count="8">
        <s v="[dim_ANZSCO].[ANZSCO_1digit_Title].&amp;[Managers]" c="Managers"/>
        <s v="[dim_ANZSCO].[ANZSCO_1digit_Title].&amp;[Professionals]" c="Professionals"/>
        <s v="[dim_ANZSCO].[ANZSCO_1digit_Title].&amp;[Technicians and trades workers]" c="Technicians and trades workers"/>
        <s v="[dim_ANZSCO].[ANZSCO_1digit_Title].&amp;[Community and personal service workers]" c="Community and personal service workers"/>
        <s v="[dim_ANZSCO].[ANZSCO_1digit_Title].&amp;[Clerical and administrative workers]" c="Clerical and administrative workers"/>
        <s v="[dim_ANZSCO].[ANZSCO_1digit_Title].&amp;[Sales workers]" c="Sales workers"/>
        <s v="[dim_ANZSCO].[ANZSCO_1digit_Title].&amp;[Machinery operators and drivers]" c="Machinery operators and drivers"/>
        <s v="[dim_ANZSCO].[ANZSCO_1digit_Title].&amp;[Labourers]" c="Labourers"/>
      </sharedItems>
    </cacheField>
    <cacheField name="[dim_ANZSCO].[ANZSCO_1digit].[ANZSCO_1digit]" caption="ANZSCO_1digit" numFmtId="0" hierarchy="158"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162" level="1">
      <sharedItems count="51">
        <s v="[dim_ANZSCO].[ANZSCO_2digit].&amp;[10 Managers, nfd]" c="10 Managers, nfd"/>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0 Professionals, nfd]" c="20 Professionals, nfd"/>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0 Technicians and trades workers, nfd]" c="30 Technicians and trades workers, nfd"/>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0 Community and personal service workers, nfd]" c="40 Community and personal service workers, nfd"/>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0 Clerical and administrative workers, nfd]" c="50 Clerical and administrative workers, nfd"/>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0 Sales workers, nfd]" c="60 Sales workers, nfd"/>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0 Machinery operators and drivers, nfd]" c="70 Machinery operators and drivers, nfd"/>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0 Labourers, nfd]" c="80 Labourers, nfd"/>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8"/>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6"/>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2" memberValueDatatype="130" unbalanced="0">
      <fieldsUsage count="2">
        <fieldUsage x="-1"/>
        <fieldUsage x="5"/>
      </fieldsUsage>
    </cacheHierarchy>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7"/>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4"/>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820486108" createdVersion="8" refreshedVersion="8" minRefreshableVersion="3" recordCount="0" supportSubquery="1" supportAdvancedDrill="1" xr:uid="{E4E45391-5E62-4CED-9BB5-1BA4F235397D}">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Measures].[Ind Inc Rate NP]" caption="Ind Inc Rate NP" numFmtId="0" hierarchy="456" level="32767"/>
    <cacheField name="[dim_ANZSIC_3digit].[ANZSIC_1digit].[ANZSIC_1digit]" caption="ANZSIC_1digit" numFmtId="0" hierarchy="203"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207" level="1">
      <sharedItems count="106">
        <s v="[dim_ANZSIC_3digit].[ANZSIC_2digit].&amp;[A0 Agriculture, forestry and fishing, nfd]" c="A0 Agriculture, forestry and fishing, nfd"/>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B0 Mining, nfd]" c="B0 Mining, nfd"/>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C0 Manufacturing, nfd]" c="C0 Manufacturing, nfd"/>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D0 Electricity, gas, water and waste services, nfd]" c="D0 Electricity, gas, water and waste services, nfd"/>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E0 Construction, nfd]" c="E0 Construction, nfd"/>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F0 Wholesale trade, nfd]" c="F0 Wholesale trade, nfd"/>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G0 Retail trade, nfd]" c="G0 Retail trade, nfd"/>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H0 Accommodation and food services, nfd]" c="H0 Accommodation and food services, nfd"/>
        <s v="[dim_ANZSIC_3digit].[ANZSIC_2digit].&amp;[44 Accommodation]" c="44 Accommodation"/>
        <s v="[dim_ANZSIC_3digit].[ANZSIC_2digit].&amp;[45 Food and beverage services]" c="45 Food and beverage services"/>
        <s v="[dim_ANZSIC_3digit].[ANZSIC_2digit].&amp;[I0 Transport, postal and warehousing, nfd]" c="I0 Transport, postal and warehousing, nfd"/>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J0 Information media and telecommunications, nfd]" c="J0 Information media and telecommunications, nfd"/>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K0 Financial and insurance services, nfd]" c="K0 Financial and insurance services, nfd"/>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L0 Rental, hiring and real estate services, nfd]" c="L0 Rental, hiring and real estate services, nfd"/>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M0 Professional, scientific and technical services, nfd]" c="M0 Professional, scientific and technical services, nfd"/>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N0 Administrative and support services, nfd]" c="N0 Administrative and support services, nfd"/>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O0 Public administration and safety, nfd]" c="O0 Public administration and safety, nfd"/>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P0 Education and training, nfd]" c="P0 Education and training, nfd"/>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Q0 Health care and social assistance, nfd]" c="Q0 Health care and social assistance, nfd"/>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R0 Arts and recreation services, nfd]" c="R0 Arts and recreation services, nfd"/>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S0 Other services, nfd]" c="S0 Other services, nfd"/>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c="99 Inadequately described"/>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5"/>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6"/>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oneField="1">
      <fieldsUsage count="1">
        <fieldUsage x="4"/>
      </fieldsUsage>
    </cacheHierarchy>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865740738" createdVersion="8" refreshedVersion="8" minRefreshableVersion="3" recordCount="0" supportSubquery="1" supportAdvancedDrill="1" xr:uid="{EAFDABEF-EEDA-4A3A-BCBA-8D41570B309D}">
  <cacheSource type="external" connectionId="1"/>
  <cacheFields count="8">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Measures].[Ind Freq Rate NP]" caption="Ind Freq Rate NP" numFmtId="0" hierarchy="455" level="32767"/>
    <cacheField name="[dim_ANZSIC_3digit].[ANZSIC_1digit].[ANZSIC_1digit]" caption="ANZSIC_1digit" numFmtId="0" hierarchy="203"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207" level="1">
      <sharedItems count="106">
        <s v="[dim_ANZSIC_3digit].[ANZSIC_2digit].&amp;[A0 Agriculture, forestry and fishing, nfd]" c="A0 Agriculture, forestry and fishing, nfd"/>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B0 Mining, nfd]" c="B0 Mining, nfd"/>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C0 Manufacturing, nfd]" c="C0 Manufacturing, nfd"/>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D0 Electricity, gas, water and waste services, nfd]" c="D0 Electricity, gas, water and waste services, nfd"/>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E0 Construction, nfd]" c="E0 Construction, nfd"/>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F0 Wholesale trade, nfd]" c="F0 Wholesale trade, nfd"/>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G0 Retail trade, nfd]" c="G0 Retail trade, nfd"/>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H0 Accommodation and food services, nfd]" c="H0 Accommodation and food services, nfd"/>
        <s v="[dim_ANZSIC_3digit].[ANZSIC_2digit].&amp;[44 Accommodation]" c="44 Accommodation"/>
        <s v="[dim_ANZSIC_3digit].[ANZSIC_2digit].&amp;[45 Food and beverage services]" c="45 Food and beverage services"/>
        <s v="[dim_ANZSIC_3digit].[ANZSIC_2digit].&amp;[I0 Transport, postal and warehousing, nfd]" c="I0 Transport, postal and warehousing, nfd"/>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J0 Information media and telecommunications, nfd]" c="J0 Information media and telecommunications, nfd"/>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K0 Financial and insurance services, nfd]" c="K0 Financial and insurance services, nfd"/>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L0 Rental, hiring and real estate services, nfd]" c="L0 Rental, hiring and real estate services, nfd"/>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M0 Professional, scientific and technical services, nfd]" c="M0 Professional, scientific and technical services, nfd"/>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N0 Administrative and support services, nfd]" c="N0 Administrative and support services, nfd"/>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O0 Public administration and safety, nfd]" c="O0 Public administration and safety, nfd"/>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P0 Education and training, nfd]" c="P0 Education and training, nfd"/>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Q0 Health care and social assistance, nfd]" c="Q0 Health care and social assistance, nfd"/>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R0 Arts and recreation services, nfd]" c="R0 Arts and recreation services, nfd"/>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S0 Other services, nfd]" c="S0 Other services, nfd"/>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c="99 Inadequately described"/>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5"/>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6"/>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oneField="1">
      <fieldsUsage count="1">
        <fieldUsage x="4"/>
      </fieldsUsage>
    </cacheHierarchy>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5899768521" createdVersion="8" refreshedVersion="8" minRefreshableVersion="3" recordCount="0" supportSubquery="1" supportAdvancedDrill="1" xr:uid="{4FF884A1-DAD2-4B07-BB66-BD5316CAE44C}">
  <cacheSource type="external" connectionId="1"/>
  <cacheFields count="8">
    <cacheField name="[Measures].[NP Claims]" caption="NP Claims" numFmtId="0" hierarchy="444" level="3276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ANZSIC_3digit].[ANZSIC_1digit].[ANZSIC_1digit]" caption="ANZSIC_1digit" numFmtId="0" hierarchy="203"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207" level="1">
      <sharedItems count="106">
        <s v="[dim_ANZSIC_3digit].[ANZSIC_2digit].&amp;[A0 Agriculture, forestry and fishing, nfd]" c="A0 Agriculture, forestry and fishing, nfd"/>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B0 Mining, nfd]" c="B0 Mining, nfd"/>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C0 Manufacturing, nfd]" c="C0 Manufacturing, nfd"/>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D0 Electricity, gas, water and waste services, nfd]" c="D0 Electricity, gas, water and waste services, nfd"/>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E0 Construction, nfd]" c="E0 Construction, nfd"/>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F0 Wholesale trade, nfd]" c="F0 Wholesale trade, nfd"/>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G0 Retail trade, nfd]" c="G0 Retail trade, nfd"/>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H0 Accommodation and food services, nfd]" c="H0 Accommodation and food services, nfd"/>
        <s v="[dim_ANZSIC_3digit].[ANZSIC_2digit].&amp;[44 Accommodation]" c="44 Accommodation"/>
        <s v="[dim_ANZSIC_3digit].[ANZSIC_2digit].&amp;[45 Food and beverage services]" c="45 Food and beverage services"/>
        <s v="[dim_ANZSIC_3digit].[ANZSIC_2digit].&amp;[I0 Transport, postal and warehousing, nfd]" c="I0 Transport, postal and warehousing, nfd"/>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J0 Information media and telecommunications, nfd]" c="J0 Information media and telecommunications, nfd"/>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K0 Financial and insurance services, nfd]" c="K0 Financial and insurance services, nfd"/>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L0 Rental, hiring and real estate services, nfd]" c="L0 Rental, hiring and real estate services, nfd"/>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M0 Professional, scientific and technical services, nfd]" c="M0 Professional, scientific and technical services, nfd"/>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N0 Administrative and support services, nfd]" c="N0 Administrative and support services, nfd"/>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O0 Public administration and safety, nfd]" c="O0 Public administration and safety, nfd"/>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P0 Education and training, nfd]" c="P0 Education and training, nfd"/>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Q0 Health care and social assistance, nfd]" c="Q0 Health care and social assistance, nfd"/>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R0 Arts and recreation services, nfd]" c="R0 Arts and recreation services, nfd"/>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S0 Other services, nfd]" c="S0 Other services, nfd"/>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 v="[dim_ANZSIC_3digit].[ANZSIC_2digit].&amp;[99 Inadequately described]" c="99 Inadequately described"/>
      </sharedItems>
    </cacheField>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7"/>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5"/>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1"/>
      </fieldsUsage>
    </cacheHierarchy>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6"/>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0" memberValueDatatype="130" unbalanced="0"/>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4"/>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2"/>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3"/>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oneField="1">
      <fieldsUsage count="1">
        <fieldUsage x="0"/>
      </fieldsUsage>
    </cacheHierarchy>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7501736111" createdVersion="8" refreshedVersion="8" minRefreshableVersion="3" recordCount="0" supportSubquery="1" supportAdvancedDrill="1" xr:uid="{D59F1DCF-BAAC-4D06-AB84-8E1109F5FA26}">
  <cacheSource type="external" connectionId="1"/>
  <cacheFields count="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Jurisdiction_Subset].[Jurisdiction_Abr].[Jurisdiction_Abr]" caption="Jurisdiction_Abr" numFmtId="0" hierarchy="244" level="1">
      <sharedItems count="10">
        <s v="[dim_Jurisdiction_Subset].[Jurisdiction_Abr].&amp;[NSW]" c="NSW"/>
        <s v="[dim_Jurisdiction_Subset].[Jurisdiction_Abr].&amp;[VIC]" c="VIC"/>
        <s v="[dim_Jurisdiction_Subset].[Jurisdiction_Abr].&amp;[QLD]" c="QLD"/>
        <s v="[dim_Jurisdiction_Subset].[Jurisdiction_Abr].&amp;[SA]" c="SA"/>
        <s v="[dim_Jurisdiction_Subset].[Jurisdiction_Abr].&amp;[WA]" c="WA"/>
        <s v="[dim_Jurisdiction_Subset].[Jurisdiction_Abr].&amp;[TAS]" c="TAS"/>
        <s v="[dim_Jurisdiction_Subset].[Jurisdiction_Abr].&amp;[NT]" c="NT"/>
        <s v="[dim_Jurisdiction_Subset].[Jurisdiction_Abr].&amp;[ACTPrivate]" c="ACTPrivate"/>
        <s v="[dim_Jurisdiction_Subset].[Jurisdiction_Abr].&amp;[ACTGov]" c="ACTGov"/>
        <s v="[dim_Jurisdiction_Subset].[Jurisdiction_Abr].&amp;[Comcare]" c="Comcare"/>
      </sharedItems>
    </cacheField>
    <cacheField name="[Measures].[Ind Freq Rate NP]" caption="Ind Freq Rate NP" numFmtId="0" hierarchy="455"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6"/>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2" memberValueDatatype="130" unbalanced="0">
      <fieldsUsage count="2">
        <fieldUsage x="-1"/>
        <fieldUsage x="4"/>
      </fieldsUsage>
    </cacheHierarchy>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oneField="1">
      <fieldsUsage count="1">
        <fieldUsage x="5"/>
      </fieldsUsage>
    </cacheHierarchy>
    <cacheHierarchy uniqueName="[Measures].[Ind Inc Rate NP]" caption="Ind Inc Rate NP" measure="1" displayFolder="" measureGroup="_Industry" count="0"/>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5.698088310186" createdVersion="8" refreshedVersion="8" minRefreshableVersion="3" recordCount="0" supportSubquery="1" supportAdvancedDrill="1" xr:uid="{DFDEDD8B-7325-4FA7-A223-BD3B366D7A74}">
  <cacheSource type="external" connectionId="1"/>
  <cacheFields count="7">
    <cacheField name="[dim_ANZSIC_3digit].[ANZSIC_1digit_Title].[ANZSIC_1digit_Title]" caption="ANZSIC_1digit_Title" numFmtId="0" hierarchy="206" level="1">
      <sharedItems count="19">
        <s v="[dim_ANZSIC_3digit].[ANZSIC_1digit_Title].&amp;[Agriculture, forestry and fishing]" c="Agriculture, forestry and fishing"/>
        <s v="[dim_ANZSIC_3digit].[ANZSIC_1digit_Title].&amp;[Mining]" c="Mining"/>
        <s v="[dim_ANZSIC_3digit].[ANZSIC_1digit_Title].&amp;[Manufacturing]" c="Manufacturing"/>
        <s v="[dim_ANZSIC_3digit].[ANZSIC_1digit_Title].&amp;[Electricity, gas, water and waste services]" c="Electricity, gas, water and waste services"/>
        <s v="[dim_ANZSIC_3digit].[ANZSIC_1digit_Title].&amp;[Construction]" c="Construction"/>
        <s v="[dim_ANZSIC_3digit].[ANZSIC_1digit_Title].&amp;[Wholesale trade]" c="Wholesale trade"/>
        <s v="[dim_ANZSIC_3digit].[ANZSIC_1digit_Title].&amp;[Retail trade]" c="Retail trade"/>
        <s v="[dim_ANZSIC_3digit].[ANZSIC_1digit_Title].&amp;[Accommodation and food services]" c="Accommodation and food services"/>
        <s v="[dim_ANZSIC_3digit].[ANZSIC_1digit_Title].&amp;[Transport, postal and warehousing]" c="Transport, postal and warehousing"/>
        <s v="[dim_ANZSIC_3digit].[ANZSIC_1digit_Title].&amp;[Information media and telecommunications]" c="Information media and telecommunications"/>
        <s v="[dim_ANZSIC_3digit].[ANZSIC_1digit_Title].&amp;[Financial and insurance services]" c="Financial and insurance services"/>
        <s v="[dim_ANZSIC_3digit].[ANZSIC_1digit_Title].&amp;[Rental, hiring and real estate services]" c="Rental, hiring and real estate services"/>
        <s v="[dim_ANZSIC_3digit].[ANZSIC_1digit_Title].&amp;[Professional, scientific and technical services]" c="Professional, scientific and technical services"/>
        <s v="[dim_ANZSIC_3digit].[ANZSIC_1digit_Title].&amp;[Administrative and support services]" c="Administrative and support services"/>
        <s v="[dim_ANZSIC_3digit].[ANZSIC_1digit_Title].&amp;[Public administration and safety]" c="Public administration and safety"/>
        <s v="[dim_ANZSIC_3digit].[ANZSIC_1digit_Title].&amp;[Education and training]" c="Education and training"/>
        <s v="[dim_ANZSIC_3digit].[ANZSIC_1digit_Title].&amp;[Health care and social assistance]" c="Health care and social assistance"/>
        <s v="[dim_ANZSIC_3digit].[ANZSIC_1digit_Title].&amp;[Arts and recreation services]" c="Arts and recreation services"/>
        <s v="[dim_ANZSIC_3digit].[ANZSIC_1digit_Title].&amp;[Other services]" c="Other services"/>
      </sharedItems>
    </cacheField>
    <cacheField name="[dim_year].[Year (Financial year format)].[Year (Financial year format)]" caption="Year (Financial year format)" numFmtId="0" hierarchy="347" level="1">
      <sharedItems count="10">
        <s v="[dim_year].[Year (Financial year format)].&amp;[2015-16]" c="2015-16"/>
        <s v="[dim_year].[Year (Financial year format)].&amp;[2016-17]" c="2016-17"/>
        <s v="[dim_year].[Year (Financial year format)].&amp;[2017-18]" c="2017-18"/>
        <s v="[dim_year].[Year (Financial year format)].&amp;[2018-19]" c="2018-19"/>
        <s v="[dim_year].[Year (Financial year format)].&amp;[2019-20]" c="2019-20"/>
        <s v="[dim_year].[Year (Financial year format)].&amp;[2020-21]" c="2020-21"/>
        <s v="[dim_year].[Year (Financial year format)].&amp;[2021-22]" c="2021-22"/>
        <s v="[dim_year].[Year (Financial year format)].&amp;[2022-23]" c="2022-23"/>
        <s v="[dim_year].[Year (Financial year format)].&amp;[2023-24]" c="2023-24"/>
        <s v="[dim_year].[Year (Financial year format)].&amp;[2024-25p]" c="2024-25p"/>
      </sharedItems>
    </cacheField>
    <cacheField name="[dim_year].[Year of lodgement].[Year of lodgement]" caption="Year of lodgement" numFmtId="0" hierarchy="348" level="1">
      <sharedItems containsSemiMixedTypes="0" containsString="0"/>
    </cacheField>
    <cacheField name="[dim_year].[Top_10_Year_Indicator].[Top_10_Year_Indicator]" caption="Top_10_Year_Indicator" numFmtId="0" hierarchy="345" level="1">
      <sharedItems containsSemiMixedTypes="0" containsString="0"/>
    </cacheField>
    <cacheField name="[dim_Jurisdiction_Subset].[Jurisdiction_Abr].[Jurisdiction_Abr]" caption="Jurisdiction_Abr" numFmtId="0" hierarchy="244" level="1">
      <sharedItems count="10">
        <s v="[dim_Jurisdiction_Subset].[Jurisdiction_Abr].&amp;[NSW]" c="NSW"/>
        <s v="[dim_Jurisdiction_Subset].[Jurisdiction_Abr].&amp;[VIC]" c="VIC"/>
        <s v="[dim_Jurisdiction_Subset].[Jurisdiction_Abr].&amp;[QLD]" c="QLD"/>
        <s v="[dim_Jurisdiction_Subset].[Jurisdiction_Abr].&amp;[SA]" c="SA"/>
        <s v="[dim_Jurisdiction_Subset].[Jurisdiction_Abr].&amp;[WA]" c="WA"/>
        <s v="[dim_Jurisdiction_Subset].[Jurisdiction_Abr].&amp;[TAS]" c="TAS"/>
        <s v="[dim_Jurisdiction_Subset].[Jurisdiction_Abr].&amp;[NT]" c="NT"/>
        <s v="[dim_Jurisdiction_Subset].[Jurisdiction_Abr].&amp;[ACTPrivate]" c="ACTPrivate"/>
        <s v="[dim_Jurisdiction_Subset].[Jurisdiction_Abr].&amp;[ACTGov]" c="ACTGov"/>
        <s v="[dim_Jurisdiction_Subset].[Jurisdiction_Abr].&amp;[Comcare]" c="Comcare"/>
      </sharedItems>
    </cacheField>
    <cacheField name="[Measures].[Ind Inc Rate NP]" caption="Ind Inc Rate NP" numFmtId="0" hierarchy="456" level="32767"/>
    <cacheField name="[ClaimType_Slicer].[ClaimType_Label].[ClaimType_Label]" caption="ClaimType_Label" numFmtId="0" hierarchy="148" level="1">
      <sharedItems containsSemiMixedTypes="0" containsString="0"/>
    </cacheField>
  </cacheFields>
  <cacheHierarchies count="497">
    <cacheHierarchy uniqueName="[_Dimension 1].[Dimension One]" caption="Dimension One" attribute="1" defaultMemberUniqueName="[_Dimension 1].[Dimension One].[All]" allUniqueName="[_Dimension 1].[Dimension One].[All]" dimensionUniqueName="[_Dimension 1]" displayFolder="" count="0" memberValueDatatype="130" unbalanced="0"/>
    <cacheHierarchy uniqueName="[_Dimension 2].[Dimension Two]" caption="Dimension Two" attribute="1" defaultMemberUniqueName="[_Dimension 2].[Dimension Two].[All]" allUniqueName="[_Dimension 2].[Dimension Two].[All]" dimensionUniqueName="[_Dimension 2]" displayFolder="" count="0" memberValueDatatype="130" unbalanced="0"/>
    <cacheHierarchy uniqueName="[_Dimension 3].[Dimension Three]" caption="Dimension Three" attribute="1" defaultMemberUniqueName="[_Dimension 3].[Dimension Three].[All]" allUniqueName="[_Dimension 3].[Dimension Three].[All]" dimensionUniqueName="[_Dimension 3]" displayFolder="" count="0" memberValueDatatype="130" unbalanced="0"/>
    <cacheHierarchy uniqueName="[_Sub Dimension One].[Sub Dimension One]" caption="Sub Dimension One" attribute="1" defaultMemberUniqueName="[_Sub Dimension One].[Sub Dimension One].[All]" allUniqueName="[_Sub Dimension One].[Sub Dimension One].[All]" dimensionUniqueName="[_Sub Dimension One]" displayFolder="" count="0" memberValueDatatype="130" unbalanced="0"/>
    <cacheHierarchy uniqueName="[ABS_Industry].[AGEGRP11]" caption="AGEGRP11" attribute="1" defaultMemberUniqueName="[ABS_Industry].[AGEGRP11].[All]" allUniqueName="[ABS_Industry].[AGEGRP11].[All]" dimensionUniqueName="[ABS_Industry]" displayFolder="" count="0" memberValueDatatype="130" unbalanced="0"/>
    <cacheHierarchy uniqueName="[ABS_Industry].[Data Year]" caption="Data Year" attribute="1" defaultMemberUniqueName="[ABS_Industry].[Data Year].[All]" allUniqueName="[ABS_Industry].[Data Year].[All]" dimensionUniqueName="[ABS_Industry]" displayFolder="" count="0" memberValueDatatype="20" unbalanced="0"/>
    <cacheHierarchy uniqueName="[ABS_Industry].[Hours]" caption="Hours" attribute="1" defaultMemberUniqueName="[ABS_Industry].[Hours].[All]" allUniqueName="[ABS_Industry].[Hours].[All]" dimensionUniqueName="[ABS_Industry]" displayFolder="" count="0" memberValueDatatype="5" unbalanced="0"/>
    <cacheHierarchy uniqueName="[ABS_Industry].[HREPWT01]" caption="HREPWT01" attribute="1" defaultMemberUniqueName="[ABS_Industry].[HREPWT01].[All]" allUniqueName="[ABS_Industry].[HREPWT01].[All]" dimensionUniqueName="[ABS_Industry]" displayFolder="" count="0" memberValueDatatype="5" unbalanced="0"/>
    <cacheHierarchy uniqueName="[ABS_Industry].[HREPWT02]" caption="HREPWT02" attribute="1" defaultMemberUniqueName="[ABS_Industry].[HREPWT02].[All]" allUniqueName="[ABS_Industry].[HREPWT02].[All]" dimensionUniqueName="[ABS_Industry]" displayFolder="" count="0" memberValueDatatype="5" unbalanced="0"/>
    <cacheHierarchy uniqueName="[ABS_Industry].[HREPWT03]" caption="HREPWT03" attribute="1" defaultMemberUniqueName="[ABS_Industry].[HREPWT03].[All]" allUniqueName="[ABS_Industry].[HREPWT03].[All]" dimensionUniqueName="[ABS_Industry]" displayFolder="" count="0" memberValueDatatype="5" unbalanced="0"/>
    <cacheHierarchy uniqueName="[ABS_Industry].[HREPWT04]" caption="HREPWT04" attribute="1" defaultMemberUniqueName="[ABS_Industry].[HREPWT04].[All]" allUniqueName="[ABS_Industry].[HREPWT04].[All]" dimensionUniqueName="[ABS_Industry]" displayFolder="" count="0" memberValueDatatype="5" unbalanced="0"/>
    <cacheHierarchy uniqueName="[ABS_Industry].[HREPWT05]" caption="HREPWT05" attribute="1" defaultMemberUniqueName="[ABS_Industry].[HREPWT05].[All]" allUniqueName="[ABS_Industry].[HREPWT05].[All]" dimensionUniqueName="[ABS_Industry]" displayFolder="" count="0" memberValueDatatype="5" unbalanced="0"/>
    <cacheHierarchy uniqueName="[ABS_Industry].[HREPWT06]" caption="HREPWT06" attribute="1" defaultMemberUniqueName="[ABS_Industry].[HREPWT06].[All]" allUniqueName="[ABS_Industry].[HREPWT06].[All]" dimensionUniqueName="[ABS_Industry]" displayFolder="" count="0" memberValueDatatype="5" unbalanced="0"/>
    <cacheHierarchy uniqueName="[ABS_Industry].[HREPWT07]" caption="HREPWT07" attribute="1" defaultMemberUniqueName="[ABS_Industry].[HREPWT07].[All]" allUniqueName="[ABS_Industry].[HREPWT07].[All]" dimensionUniqueName="[ABS_Industry]" displayFolder="" count="0" memberValueDatatype="5" unbalanced="0"/>
    <cacheHierarchy uniqueName="[ABS_Industry].[HREPWT08]" caption="HREPWT08" attribute="1" defaultMemberUniqueName="[ABS_Industry].[HREPWT08].[All]" allUniqueName="[ABS_Industry].[HREPWT08].[All]" dimensionUniqueName="[ABS_Industry]" displayFolder="" count="0" memberValueDatatype="5" unbalanced="0"/>
    <cacheHierarchy uniqueName="[ABS_Industry].[HREPWT09]" caption="HREPWT09" attribute="1" defaultMemberUniqueName="[ABS_Industry].[HREPWT09].[All]" allUniqueName="[ABS_Industry].[HREPWT09].[All]" dimensionUniqueName="[ABS_Industry]" displayFolder="" count="0" memberValueDatatype="5" unbalanced="0"/>
    <cacheHierarchy uniqueName="[ABS_Industry].[HREPWT10]" caption="HREPWT10" attribute="1" defaultMemberUniqueName="[ABS_Industry].[HREPWT10].[All]" allUniqueName="[ABS_Industry].[HREPWT10].[All]" dimensionUniqueName="[ABS_Industry]" displayFolder="" count="0" memberValueDatatype="5" unbalanced="0"/>
    <cacheHierarchy uniqueName="[ABS_Industry].[HREPWT11]" caption="HREPWT11" attribute="1" defaultMemberUniqueName="[ABS_Industry].[HREPWT11].[All]" allUniqueName="[ABS_Industry].[HREPWT11].[All]" dimensionUniqueName="[ABS_Industry]" displayFolder="" count="0" memberValueDatatype="5" unbalanced="0"/>
    <cacheHierarchy uniqueName="[ABS_Industry].[HREPWT12]" caption="HREPWT12" attribute="1" defaultMemberUniqueName="[ABS_Industry].[HREPWT12].[All]" allUniqueName="[ABS_Industry].[HREPWT12].[All]" dimensionUniqueName="[ABS_Industry]" displayFolder="" count="0" memberValueDatatype="5" unbalanced="0"/>
    <cacheHierarchy uniqueName="[ABS_Industry].[HREPWT13]" caption="HREPWT13" attribute="1" defaultMemberUniqueName="[ABS_Industry].[HREPWT13].[All]" allUniqueName="[ABS_Industry].[HREPWT13].[All]" dimensionUniqueName="[ABS_Industry]" displayFolder="" count="0" memberValueDatatype="5" unbalanced="0"/>
    <cacheHierarchy uniqueName="[ABS_Industry].[HREPWT14]" caption="HREPWT14" attribute="1" defaultMemberUniqueName="[ABS_Industry].[HREPWT14].[All]" allUniqueName="[ABS_Industry].[HREPWT14].[All]" dimensionUniqueName="[ABS_Industry]" displayFolder="" count="0" memberValueDatatype="5" unbalanced="0"/>
    <cacheHierarchy uniqueName="[ABS_Industry].[HREPWT15]" caption="HREPWT15" attribute="1" defaultMemberUniqueName="[ABS_Industry].[HREPWT15].[All]" allUniqueName="[ABS_Industry].[HREPWT15].[All]" dimensionUniqueName="[ABS_Industry]" displayFolder="" count="0" memberValueDatatype="5" unbalanced="0"/>
    <cacheHierarchy uniqueName="[ABS_Industry].[HREPWT16]" caption="HREPWT16" attribute="1" defaultMemberUniqueName="[ABS_Industry].[HREPWT16].[All]" allUniqueName="[ABS_Industry].[HREPWT16].[All]" dimensionUniqueName="[ABS_Industry]" displayFolder="" count="0" memberValueDatatype="5" unbalanced="0"/>
    <cacheHierarchy uniqueName="[ABS_Industry].[HREPWT17]" caption="HREPWT17" attribute="1" defaultMemberUniqueName="[ABS_Industry].[HREPWT17].[All]" allUniqueName="[ABS_Industry].[HREPWT17].[All]" dimensionUniqueName="[ABS_Industry]" displayFolder="" count="0" memberValueDatatype="5" unbalanced="0"/>
    <cacheHierarchy uniqueName="[ABS_Industry].[HREPWT18]" caption="HREPWT18" attribute="1" defaultMemberUniqueName="[ABS_Industry].[HREPWT18].[All]" allUniqueName="[ABS_Industry].[HREPWT18].[All]" dimensionUniqueName="[ABS_Industry]" displayFolder="" count="0" memberValueDatatype="5" unbalanced="0"/>
    <cacheHierarchy uniqueName="[ABS_Industry].[HREPWT19]" caption="HREPWT19" attribute="1" defaultMemberUniqueName="[ABS_Industry].[HREPWT19].[All]" allUniqueName="[ABS_Industry].[HREPWT19].[All]" dimensionUniqueName="[ABS_Industry]" displayFolder="" count="0" memberValueDatatype="5" unbalanced="0"/>
    <cacheHierarchy uniqueName="[ABS_Industry].[HREPWT20]" caption="HREPWT20" attribute="1" defaultMemberUniqueName="[ABS_Industry].[HREPWT20].[All]" allUniqueName="[ABS_Industry].[HREPWT20].[All]" dimensionUniqueName="[ABS_Industry]" displayFolder="" count="0" memberValueDatatype="5" unbalanced="0"/>
    <cacheHierarchy uniqueName="[ABS_Industry].[HREPWT21]" caption="HREPWT21" attribute="1" defaultMemberUniqueName="[ABS_Industry].[HREPWT21].[All]" allUniqueName="[ABS_Industry].[HREPWT21].[All]" dimensionUniqueName="[ABS_Industry]" displayFolder="" count="0" memberValueDatatype="5" unbalanced="0"/>
    <cacheHierarchy uniqueName="[ABS_Industry].[HREPWT22]" caption="HREPWT22" attribute="1" defaultMemberUniqueName="[ABS_Industry].[HREPWT22].[All]" allUniqueName="[ABS_Industry].[HREPWT22].[All]" dimensionUniqueName="[ABS_Industry]" displayFolder="" count="0" memberValueDatatype="5" unbalanced="0"/>
    <cacheHierarchy uniqueName="[ABS_Industry].[HREPWT23]" caption="HREPWT23" attribute="1" defaultMemberUniqueName="[ABS_Industry].[HREPWT23].[All]" allUniqueName="[ABS_Industry].[HREPWT23].[All]" dimensionUniqueName="[ABS_Industry]" displayFolder="" count="0" memberValueDatatype="5" unbalanced="0"/>
    <cacheHierarchy uniqueName="[ABS_Industry].[HREPWT24]" caption="HREPWT24" attribute="1" defaultMemberUniqueName="[ABS_Industry].[HREPWT24].[All]" allUniqueName="[ABS_Industry].[HREPWT24].[All]" dimensionUniqueName="[ABS_Industry]" displayFolder="" count="0" memberValueDatatype="5" unbalanced="0"/>
    <cacheHierarchy uniqueName="[ABS_Industry].[HREPWT25]" caption="HREPWT25" attribute="1" defaultMemberUniqueName="[ABS_Industry].[HREPWT25].[All]" allUniqueName="[ABS_Industry].[HREPWT25].[All]" dimensionUniqueName="[ABS_Industry]" displayFolder="" count="0" memberValueDatatype="5" unbalanced="0"/>
    <cacheHierarchy uniqueName="[ABS_Industry].[HREPWT26]" caption="HREPWT26" attribute="1" defaultMemberUniqueName="[ABS_Industry].[HREPWT26].[All]" allUniqueName="[ABS_Industry].[HREPWT26].[All]" dimensionUniqueName="[ABS_Industry]" displayFolder="" count="0" memberValueDatatype="5" unbalanced="0"/>
    <cacheHierarchy uniqueName="[ABS_Industry].[HREPWT27]" caption="HREPWT27" attribute="1" defaultMemberUniqueName="[ABS_Industry].[HREPWT27].[All]" allUniqueName="[ABS_Industry].[HREPWT27].[All]" dimensionUniqueName="[ABS_Industry]" displayFolder="" count="0" memberValueDatatype="5" unbalanced="0"/>
    <cacheHierarchy uniqueName="[ABS_Industry].[HREPWT28]" caption="HREPWT28" attribute="1" defaultMemberUniqueName="[ABS_Industry].[HREPWT28].[All]" allUniqueName="[ABS_Industry].[HREPWT28].[All]" dimensionUniqueName="[ABS_Industry]" displayFolder="" count="0" memberValueDatatype="5" unbalanced="0"/>
    <cacheHierarchy uniqueName="[ABS_Industry].[HREPWT29]" caption="HREPWT29" attribute="1" defaultMemberUniqueName="[ABS_Industry].[HREPWT29].[All]" allUniqueName="[ABS_Industry].[HREPWT29].[All]" dimensionUniqueName="[ABS_Industry]" displayFolder="" count="0" memberValueDatatype="5" unbalanced="0"/>
    <cacheHierarchy uniqueName="[ABS_Industry].[HREPWT30]" caption="HREPWT30" attribute="1" defaultMemberUniqueName="[ABS_Industry].[HREPWT30].[All]" allUniqueName="[ABS_Industry].[HREPWT30].[All]" dimensionUniqueName="[ABS_Industry]" displayFolder="" count="0" memberValueDatatype="5" unbalanced="0"/>
    <cacheHierarchy uniqueName="[ABS_Industry].[Is Latest]" caption="Is Latest" attribute="1" defaultMemberUniqueName="[ABS_Industry].[Is Latest].[All]" allUniqueName="[ABS_Industry].[Is Latest].[All]" dimensionUniqueName="[ABS_Industry]" displayFolder="" count="0" memberValueDatatype="11" unbalanced="0"/>
    <cacheHierarchy uniqueName="[ABS_Industry].[Jobs]" caption="Jobs" attribute="1" defaultMemberUniqueName="[ABS_Industry].[Jobs].[All]" allUniqueName="[ABS_Industry].[Jobs].[All]" dimensionUniqueName="[ABS_Industry]" displayFolder="" count="0" memberValueDatatype="5" unbalanced="0"/>
    <cacheHierarchy uniqueName="[ABS_Industry].[jurisdiction]" caption="jurisdiction" attribute="1" defaultMemberUniqueName="[ABS_Industry].[jurisdiction].[All]" allUniqueName="[ABS_Industry].[jurisdiction].[All]" dimensionUniqueName="[ABS_Industry]" displayFolder="" count="0" memberValueDatatype="130" unbalanced="0"/>
    <cacheHierarchy uniqueName="[ABS_Industry].[LFSIND06]" caption="LFSIND06" attribute="1" defaultMemberUniqueName="[ABS_Industry].[LFSIND06].[All]" allUniqueName="[ABS_Industry].[LFSIND06].[All]" dimensionUniqueName="[ABS_Industry]" displayFolder="" count="0" memberValueDatatype="130" unbalanced="0"/>
    <cacheHierarchy uniqueName="[ABS_Industry].[REPWT01]" caption="REPWT01" attribute="1" defaultMemberUniqueName="[ABS_Industry].[REPWT01].[All]" allUniqueName="[ABS_Industry].[REPWT01].[All]" dimensionUniqueName="[ABS_Industry]" displayFolder="" count="0" memberValueDatatype="5" unbalanced="0"/>
    <cacheHierarchy uniqueName="[ABS_Industry].[REPWT02]" caption="REPWT02" attribute="1" defaultMemberUniqueName="[ABS_Industry].[REPWT02].[All]" allUniqueName="[ABS_Industry].[REPWT02].[All]" dimensionUniqueName="[ABS_Industry]" displayFolder="" count="0" memberValueDatatype="5" unbalanced="0"/>
    <cacheHierarchy uniqueName="[ABS_Industry].[REPWT03]" caption="REPWT03" attribute="1" defaultMemberUniqueName="[ABS_Industry].[REPWT03].[All]" allUniqueName="[ABS_Industry].[REPWT03].[All]" dimensionUniqueName="[ABS_Industry]" displayFolder="" count="0" memberValueDatatype="5" unbalanced="0"/>
    <cacheHierarchy uniqueName="[ABS_Industry].[REPWT04]" caption="REPWT04" attribute="1" defaultMemberUniqueName="[ABS_Industry].[REPWT04].[All]" allUniqueName="[ABS_Industry].[REPWT04].[All]" dimensionUniqueName="[ABS_Industry]" displayFolder="" count="0" memberValueDatatype="5" unbalanced="0"/>
    <cacheHierarchy uniqueName="[ABS_Industry].[REPWT05]" caption="REPWT05" attribute="1" defaultMemberUniqueName="[ABS_Industry].[REPWT05].[All]" allUniqueName="[ABS_Industry].[REPWT05].[All]" dimensionUniqueName="[ABS_Industry]" displayFolder="" count="0" memberValueDatatype="5" unbalanced="0"/>
    <cacheHierarchy uniqueName="[ABS_Industry].[REPWT06]" caption="REPWT06" attribute="1" defaultMemberUniqueName="[ABS_Industry].[REPWT06].[All]" allUniqueName="[ABS_Industry].[REPWT06].[All]" dimensionUniqueName="[ABS_Industry]" displayFolder="" count="0" memberValueDatatype="5" unbalanced="0"/>
    <cacheHierarchy uniqueName="[ABS_Industry].[REPWT07]" caption="REPWT07" attribute="1" defaultMemberUniqueName="[ABS_Industry].[REPWT07].[All]" allUniqueName="[ABS_Industry].[REPWT07].[All]" dimensionUniqueName="[ABS_Industry]" displayFolder="" count="0" memberValueDatatype="5" unbalanced="0"/>
    <cacheHierarchy uniqueName="[ABS_Industry].[REPWT08]" caption="REPWT08" attribute="1" defaultMemberUniqueName="[ABS_Industry].[REPWT08].[All]" allUniqueName="[ABS_Industry].[REPWT08].[All]" dimensionUniqueName="[ABS_Industry]" displayFolder="" count="0" memberValueDatatype="5" unbalanced="0"/>
    <cacheHierarchy uniqueName="[ABS_Industry].[REPWT09]" caption="REPWT09" attribute="1" defaultMemberUniqueName="[ABS_Industry].[REPWT09].[All]" allUniqueName="[ABS_Industry].[REPWT09].[All]" dimensionUniqueName="[ABS_Industry]" displayFolder="" count="0" memberValueDatatype="5" unbalanced="0"/>
    <cacheHierarchy uniqueName="[ABS_Industry].[REPWT10]" caption="REPWT10" attribute="1" defaultMemberUniqueName="[ABS_Industry].[REPWT10].[All]" allUniqueName="[ABS_Industry].[REPWT10].[All]" dimensionUniqueName="[ABS_Industry]" displayFolder="" count="0" memberValueDatatype="5" unbalanced="0"/>
    <cacheHierarchy uniqueName="[ABS_Industry].[REPWT11]" caption="REPWT11" attribute="1" defaultMemberUniqueName="[ABS_Industry].[REPWT11].[All]" allUniqueName="[ABS_Industry].[REPWT11].[All]" dimensionUniqueName="[ABS_Industry]" displayFolder="" count="0" memberValueDatatype="5" unbalanced="0"/>
    <cacheHierarchy uniqueName="[ABS_Industry].[REPWT12]" caption="REPWT12" attribute="1" defaultMemberUniqueName="[ABS_Industry].[REPWT12].[All]" allUniqueName="[ABS_Industry].[REPWT12].[All]" dimensionUniqueName="[ABS_Industry]" displayFolder="" count="0" memberValueDatatype="5" unbalanced="0"/>
    <cacheHierarchy uniqueName="[ABS_Industry].[REPWT13]" caption="REPWT13" attribute="1" defaultMemberUniqueName="[ABS_Industry].[REPWT13].[All]" allUniqueName="[ABS_Industry].[REPWT13].[All]" dimensionUniqueName="[ABS_Industry]" displayFolder="" count="0" memberValueDatatype="5" unbalanced="0"/>
    <cacheHierarchy uniqueName="[ABS_Industry].[REPWT14]" caption="REPWT14" attribute="1" defaultMemberUniqueName="[ABS_Industry].[REPWT14].[All]" allUniqueName="[ABS_Industry].[REPWT14].[All]" dimensionUniqueName="[ABS_Industry]" displayFolder="" count="0" memberValueDatatype="5" unbalanced="0"/>
    <cacheHierarchy uniqueName="[ABS_Industry].[REPWT15]" caption="REPWT15" attribute="1" defaultMemberUniqueName="[ABS_Industry].[REPWT15].[All]" allUniqueName="[ABS_Industry].[REPWT15].[All]" dimensionUniqueName="[ABS_Industry]" displayFolder="" count="0" memberValueDatatype="5" unbalanced="0"/>
    <cacheHierarchy uniqueName="[ABS_Industry].[REPWT16]" caption="REPWT16" attribute="1" defaultMemberUniqueName="[ABS_Industry].[REPWT16].[All]" allUniqueName="[ABS_Industry].[REPWT16].[All]" dimensionUniqueName="[ABS_Industry]" displayFolder="" count="0" memberValueDatatype="5" unbalanced="0"/>
    <cacheHierarchy uniqueName="[ABS_Industry].[REPWT17]" caption="REPWT17" attribute="1" defaultMemberUniqueName="[ABS_Industry].[REPWT17].[All]" allUniqueName="[ABS_Industry].[REPWT17].[All]" dimensionUniqueName="[ABS_Industry]" displayFolder="" count="0" memberValueDatatype="5" unbalanced="0"/>
    <cacheHierarchy uniqueName="[ABS_Industry].[REPWT18]" caption="REPWT18" attribute="1" defaultMemberUniqueName="[ABS_Industry].[REPWT18].[All]" allUniqueName="[ABS_Industry].[REPWT18].[All]" dimensionUniqueName="[ABS_Industry]" displayFolder="" count="0" memberValueDatatype="5" unbalanced="0"/>
    <cacheHierarchy uniqueName="[ABS_Industry].[REPWT19]" caption="REPWT19" attribute="1" defaultMemberUniqueName="[ABS_Industry].[REPWT19].[All]" allUniqueName="[ABS_Industry].[REPWT19].[All]" dimensionUniqueName="[ABS_Industry]" displayFolder="" count="0" memberValueDatatype="5" unbalanced="0"/>
    <cacheHierarchy uniqueName="[ABS_Industry].[REPWT20]" caption="REPWT20" attribute="1" defaultMemberUniqueName="[ABS_Industry].[REPWT20].[All]" allUniqueName="[ABS_Industry].[REPWT20].[All]" dimensionUniqueName="[ABS_Industry]" displayFolder="" count="0" memberValueDatatype="5" unbalanced="0"/>
    <cacheHierarchy uniqueName="[ABS_Industry].[REPWT21]" caption="REPWT21" attribute="1" defaultMemberUniqueName="[ABS_Industry].[REPWT21].[All]" allUniqueName="[ABS_Industry].[REPWT21].[All]" dimensionUniqueName="[ABS_Industry]" displayFolder="" count="0" memberValueDatatype="5" unbalanced="0"/>
    <cacheHierarchy uniqueName="[ABS_Industry].[REPWT22]" caption="REPWT22" attribute="1" defaultMemberUniqueName="[ABS_Industry].[REPWT22].[All]" allUniqueName="[ABS_Industry].[REPWT22].[All]" dimensionUniqueName="[ABS_Industry]" displayFolder="" count="0" memberValueDatatype="5" unbalanced="0"/>
    <cacheHierarchy uniqueName="[ABS_Industry].[REPWT23]" caption="REPWT23" attribute="1" defaultMemberUniqueName="[ABS_Industry].[REPWT23].[All]" allUniqueName="[ABS_Industry].[REPWT23].[All]" dimensionUniqueName="[ABS_Industry]" displayFolder="" count="0" memberValueDatatype="5" unbalanced="0"/>
    <cacheHierarchy uniqueName="[ABS_Industry].[REPWT24]" caption="REPWT24" attribute="1" defaultMemberUniqueName="[ABS_Industry].[REPWT24].[All]" allUniqueName="[ABS_Industry].[REPWT24].[All]" dimensionUniqueName="[ABS_Industry]" displayFolder="" count="0" memberValueDatatype="5" unbalanced="0"/>
    <cacheHierarchy uniqueName="[ABS_Industry].[REPWT25]" caption="REPWT25" attribute="1" defaultMemberUniqueName="[ABS_Industry].[REPWT25].[All]" allUniqueName="[ABS_Industry].[REPWT25].[All]" dimensionUniqueName="[ABS_Industry]" displayFolder="" count="0" memberValueDatatype="5" unbalanced="0"/>
    <cacheHierarchy uniqueName="[ABS_Industry].[REPWT26]" caption="REPWT26" attribute="1" defaultMemberUniqueName="[ABS_Industry].[REPWT26].[All]" allUniqueName="[ABS_Industry].[REPWT26].[All]" dimensionUniqueName="[ABS_Industry]" displayFolder="" count="0" memberValueDatatype="5" unbalanced="0"/>
    <cacheHierarchy uniqueName="[ABS_Industry].[REPWT27]" caption="REPWT27" attribute="1" defaultMemberUniqueName="[ABS_Industry].[REPWT27].[All]" allUniqueName="[ABS_Industry].[REPWT27].[All]" dimensionUniqueName="[ABS_Industry]" displayFolder="" count="0" memberValueDatatype="5" unbalanced="0"/>
    <cacheHierarchy uniqueName="[ABS_Industry].[REPWT28]" caption="REPWT28" attribute="1" defaultMemberUniqueName="[ABS_Industry].[REPWT28].[All]" allUniqueName="[ABS_Industry].[REPWT28].[All]" dimensionUniqueName="[ABS_Industry]" displayFolder="" count="0" memberValueDatatype="5" unbalanced="0"/>
    <cacheHierarchy uniqueName="[ABS_Industry].[REPWT29]" caption="REPWT29" attribute="1" defaultMemberUniqueName="[ABS_Industry].[REPWT29].[All]" allUniqueName="[ABS_Industry].[REPWT29].[All]" dimensionUniqueName="[ABS_Industry]" displayFolder="" count="0" memberValueDatatype="5" unbalanced="0"/>
    <cacheHierarchy uniqueName="[ABS_Industry].[REPWT30]" caption="REPWT30" attribute="1" defaultMemberUniqueName="[ABS_Industry].[REPWT30].[All]" allUniqueName="[ABS_Industry].[REPWT30].[All]" dimensionUniqueName="[ABS_Industry]" displayFolder="" count="0" memberValueDatatype="5" unbalanced="0"/>
    <cacheHierarchy uniqueName="[ABS_Industry].[SEX]" caption="SEX" attribute="1" defaultMemberUniqueName="[ABS_Industry].[SEX].[All]" allUniqueName="[ABS_Industry].[SEX].[All]" dimensionUniqueName="[ABS_Industry]" displayFolder="" count="0" memberValueDatatype="130" unbalanced="0"/>
    <cacheHierarchy uniqueName="[ABS_Industry].[Type]" caption="Type" attribute="1" defaultMemberUniqueName="[ABS_Industry].[Type].[All]" allUniqueName="[ABS_Industry].[Type].[All]" dimensionUniqueName="[ABS_Industry]" displayFolder="" count="0" memberValueDatatype="130" unbalanced="0"/>
    <cacheHierarchy uniqueName="[ABS_Industry].[Year]" caption="Year" attribute="1" defaultMemberUniqueName="[ABS_Industry].[Year].[All]" allUniqueName="[ABS_Industry].[Year].[All]" dimensionUniqueName="[ABS_Industry]" displayFolder="" count="0" memberValueDatatype="20" unbalanced="0"/>
    <cacheHierarchy uniqueName="[ABS_Occupation].[AGEGRP11]" caption="AGEGRP11" attribute="1" defaultMemberUniqueName="[ABS_Occupation].[AGEGRP11].[All]" allUniqueName="[ABS_Occupation].[AGEGRP11].[All]" dimensionUniqueName="[ABS_Occupation]" displayFolder="" count="0" memberValueDatatype="130" unbalanced="0"/>
    <cacheHierarchy uniqueName="[ABS_Occupation].[Data Year]" caption="Data Year" attribute="1" defaultMemberUniqueName="[ABS_Occupation].[Data Year].[All]" allUniqueName="[ABS_Occupation].[Data Year].[All]" dimensionUniqueName="[ABS_Occupation]" displayFolder="" count="0" memberValueDatatype="20" unbalanced="0"/>
    <cacheHierarchy uniqueName="[ABS_Occupation].[Hours]" caption="Hours" attribute="1" defaultMemberUniqueName="[ABS_Occupation].[Hours].[All]" allUniqueName="[ABS_Occupation].[Hours].[All]" dimensionUniqueName="[ABS_Occupation]" displayFolder="" count="0" memberValueDatatype="5" unbalanced="0"/>
    <cacheHierarchy uniqueName="[ABS_Occupation].[HREPWT01]" caption="HREPWT01" attribute="1" defaultMemberUniqueName="[ABS_Occupation].[HREPWT01].[All]" allUniqueName="[ABS_Occupation].[HREPWT01].[All]" dimensionUniqueName="[ABS_Occupation]" displayFolder="" count="0" memberValueDatatype="5" unbalanced="0"/>
    <cacheHierarchy uniqueName="[ABS_Occupation].[HREPWT02]" caption="HREPWT02" attribute="1" defaultMemberUniqueName="[ABS_Occupation].[HREPWT02].[All]" allUniqueName="[ABS_Occupation].[HREPWT02].[All]" dimensionUniqueName="[ABS_Occupation]" displayFolder="" count="0" memberValueDatatype="5" unbalanced="0"/>
    <cacheHierarchy uniqueName="[ABS_Occupation].[HREPWT03]" caption="HREPWT03" attribute="1" defaultMemberUniqueName="[ABS_Occupation].[HREPWT03].[All]" allUniqueName="[ABS_Occupation].[HREPWT03].[All]" dimensionUniqueName="[ABS_Occupation]" displayFolder="" count="0" memberValueDatatype="5" unbalanced="0"/>
    <cacheHierarchy uniqueName="[ABS_Occupation].[HREPWT04]" caption="HREPWT04" attribute="1" defaultMemberUniqueName="[ABS_Occupation].[HREPWT04].[All]" allUniqueName="[ABS_Occupation].[HREPWT04].[All]" dimensionUniqueName="[ABS_Occupation]" displayFolder="" count="0" memberValueDatatype="5" unbalanced="0"/>
    <cacheHierarchy uniqueName="[ABS_Occupation].[HREPWT05]" caption="HREPWT05" attribute="1" defaultMemberUniqueName="[ABS_Occupation].[HREPWT05].[All]" allUniqueName="[ABS_Occupation].[HREPWT05].[All]" dimensionUniqueName="[ABS_Occupation]" displayFolder="" count="0" memberValueDatatype="5" unbalanced="0"/>
    <cacheHierarchy uniqueName="[ABS_Occupation].[HREPWT06]" caption="HREPWT06" attribute="1" defaultMemberUniqueName="[ABS_Occupation].[HREPWT06].[All]" allUniqueName="[ABS_Occupation].[HREPWT06].[All]" dimensionUniqueName="[ABS_Occupation]" displayFolder="" count="0" memberValueDatatype="5" unbalanced="0"/>
    <cacheHierarchy uniqueName="[ABS_Occupation].[HREPWT07]" caption="HREPWT07" attribute="1" defaultMemberUniqueName="[ABS_Occupation].[HREPWT07].[All]" allUniqueName="[ABS_Occupation].[HREPWT07].[All]" dimensionUniqueName="[ABS_Occupation]" displayFolder="" count="0" memberValueDatatype="5" unbalanced="0"/>
    <cacheHierarchy uniqueName="[ABS_Occupation].[HREPWT08]" caption="HREPWT08" attribute="1" defaultMemberUniqueName="[ABS_Occupation].[HREPWT08].[All]" allUniqueName="[ABS_Occupation].[HREPWT08].[All]" dimensionUniqueName="[ABS_Occupation]" displayFolder="" count="0" memberValueDatatype="5" unbalanced="0"/>
    <cacheHierarchy uniqueName="[ABS_Occupation].[HREPWT09]" caption="HREPWT09" attribute="1" defaultMemberUniqueName="[ABS_Occupation].[HREPWT09].[All]" allUniqueName="[ABS_Occupation].[HREPWT09].[All]" dimensionUniqueName="[ABS_Occupation]" displayFolder="" count="0" memberValueDatatype="5" unbalanced="0"/>
    <cacheHierarchy uniqueName="[ABS_Occupation].[HREPWT10]" caption="HREPWT10" attribute="1" defaultMemberUniqueName="[ABS_Occupation].[HREPWT10].[All]" allUniqueName="[ABS_Occupation].[HREPWT10].[All]" dimensionUniqueName="[ABS_Occupation]" displayFolder="" count="0" memberValueDatatype="5" unbalanced="0"/>
    <cacheHierarchy uniqueName="[ABS_Occupation].[HREPWT11]" caption="HREPWT11" attribute="1" defaultMemberUniqueName="[ABS_Occupation].[HREPWT11].[All]" allUniqueName="[ABS_Occupation].[HREPWT11].[All]" dimensionUniqueName="[ABS_Occupation]" displayFolder="" count="0" memberValueDatatype="5" unbalanced="0"/>
    <cacheHierarchy uniqueName="[ABS_Occupation].[HREPWT12]" caption="HREPWT12" attribute="1" defaultMemberUniqueName="[ABS_Occupation].[HREPWT12].[All]" allUniqueName="[ABS_Occupation].[HREPWT12].[All]" dimensionUniqueName="[ABS_Occupation]" displayFolder="" count="0" memberValueDatatype="5" unbalanced="0"/>
    <cacheHierarchy uniqueName="[ABS_Occupation].[HREPWT13]" caption="HREPWT13" attribute="1" defaultMemberUniqueName="[ABS_Occupation].[HREPWT13].[All]" allUniqueName="[ABS_Occupation].[HREPWT13].[All]" dimensionUniqueName="[ABS_Occupation]" displayFolder="" count="0" memberValueDatatype="5" unbalanced="0"/>
    <cacheHierarchy uniqueName="[ABS_Occupation].[HREPWT14]" caption="HREPWT14" attribute="1" defaultMemberUniqueName="[ABS_Occupation].[HREPWT14].[All]" allUniqueName="[ABS_Occupation].[HREPWT14].[All]" dimensionUniqueName="[ABS_Occupation]" displayFolder="" count="0" memberValueDatatype="5" unbalanced="0"/>
    <cacheHierarchy uniqueName="[ABS_Occupation].[HREPWT15]" caption="HREPWT15" attribute="1" defaultMemberUniqueName="[ABS_Occupation].[HREPWT15].[All]" allUniqueName="[ABS_Occupation].[HREPWT15].[All]" dimensionUniqueName="[ABS_Occupation]" displayFolder="" count="0" memberValueDatatype="5" unbalanced="0"/>
    <cacheHierarchy uniqueName="[ABS_Occupation].[HREPWT16]" caption="HREPWT16" attribute="1" defaultMemberUniqueName="[ABS_Occupation].[HREPWT16].[All]" allUniqueName="[ABS_Occupation].[HREPWT16].[All]" dimensionUniqueName="[ABS_Occupation]" displayFolder="" count="0" memberValueDatatype="5" unbalanced="0"/>
    <cacheHierarchy uniqueName="[ABS_Occupation].[HREPWT17]" caption="HREPWT17" attribute="1" defaultMemberUniqueName="[ABS_Occupation].[HREPWT17].[All]" allUniqueName="[ABS_Occupation].[HREPWT17].[All]" dimensionUniqueName="[ABS_Occupation]" displayFolder="" count="0" memberValueDatatype="5" unbalanced="0"/>
    <cacheHierarchy uniqueName="[ABS_Occupation].[HREPWT18]" caption="HREPWT18" attribute="1" defaultMemberUniqueName="[ABS_Occupation].[HREPWT18].[All]" allUniqueName="[ABS_Occupation].[HREPWT18].[All]" dimensionUniqueName="[ABS_Occupation]" displayFolder="" count="0" memberValueDatatype="5" unbalanced="0"/>
    <cacheHierarchy uniqueName="[ABS_Occupation].[HREPWT19]" caption="HREPWT19" attribute="1" defaultMemberUniqueName="[ABS_Occupation].[HREPWT19].[All]" allUniqueName="[ABS_Occupation].[HREPWT19].[All]" dimensionUniqueName="[ABS_Occupation]" displayFolder="" count="0" memberValueDatatype="5" unbalanced="0"/>
    <cacheHierarchy uniqueName="[ABS_Occupation].[HREPWT20]" caption="HREPWT20" attribute="1" defaultMemberUniqueName="[ABS_Occupation].[HREPWT20].[All]" allUniqueName="[ABS_Occupation].[HREPWT20].[All]" dimensionUniqueName="[ABS_Occupation]" displayFolder="" count="0" memberValueDatatype="5" unbalanced="0"/>
    <cacheHierarchy uniqueName="[ABS_Occupation].[HREPWT21]" caption="HREPWT21" attribute="1" defaultMemberUniqueName="[ABS_Occupation].[HREPWT21].[All]" allUniqueName="[ABS_Occupation].[HREPWT21].[All]" dimensionUniqueName="[ABS_Occupation]" displayFolder="" count="0" memberValueDatatype="5" unbalanced="0"/>
    <cacheHierarchy uniqueName="[ABS_Occupation].[HREPWT22]" caption="HREPWT22" attribute="1" defaultMemberUniqueName="[ABS_Occupation].[HREPWT22].[All]" allUniqueName="[ABS_Occupation].[HREPWT22].[All]" dimensionUniqueName="[ABS_Occupation]" displayFolder="" count="0" memberValueDatatype="5" unbalanced="0"/>
    <cacheHierarchy uniqueName="[ABS_Occupation].[HREPWT23]" caption="HREPWT23" attribute="1" defaultMemberUniqueName="[ABS_Occupation].[HREPWT23].[All]" allUniqueName="[ABS_Occupation].[HREPWT23].[All]" dimensionUniqueName="[ABS_Occupation]" displayFolder="" count="0" memberValueDatatype="5" unbalanced="0"/>
    <cacheHierarchy uniqueName="[ABS_Occupation].[HREPWT24]" caption="HREPWT24" attribute="1" defaultMemberUniqueName="[ABS_Occupation].[HREPWT24].[All]" allUniqueName="[ABS_Occupation].[HREPWT24].[All]" dimensionUniqueName="[ABS_Occupation]" displayFolder="" count="0" memberValueDatatype="5" unbalanced="0"/>
    <cacheHierarchy uniqueName="[ABS_Occupation].[HREPWT25]" caption="HREPWT25" attribute="1" defaultMemberUniqueName="[ABS_Occupation].[HREPWT25].[All]" allUniqueName="[ABS_Occupation].[HREPWT25].[All]" dimensionUniqueName="[ABS_Occupation]" displayFolder="" count="0" memberValueDatatype="5" unbalanced="0"/>
    <cacheHierarchy uniqueName="[ABS_Occupation].[HREPWT26]" caption="HREPWT26" attribute="1" defaultMemberUniqueName="[ABS_Occupation].[HREPWT26].[All]" allUniqueName="[ABS_Occupation].[HREPWT26].[All]" dimensionUniqueName="[ABS_Occupation]" displayFolder="" count="0" memberValueDatatype="5" unbalanced="0"/>
    <cacheHierarchy uniqueName="[ABS_Occupation].[HREPWT27]" caption="HREPWT27" attribute="1" defaultMemberUniqueName="[ABS_Occupation].[HREPWT27].[All]" allUniqueName="[ABS_Occupation].[HREPWT27].[All]" dimensionUniqueName="[ABS_Occupation]" displayFolder="" count="0" memberValueDatatype="5" unbalanced="0"/>
    <cacheHierarchy uniqueName="[ABS_Occupation].[HREPWT28]" caption="HREPWT28" attribute="1" defaultMemberUniqueName="[ABS_Occupation].[HREPWT28].[All]" allUniqueName="[ABS_Occupation].[HREPWT28].[All]" dimensionUniqueName="[ABS_Occupation]" displayFolder="" count="0" memberValueDatatype="5" unbalanced="0"/>
    <cacheHierarchy uniqueName="[ABS_Occupation].[HREPWT29]" caption="HREPWT29" attribute="1" defaultMemberUniqueName="[ABS_Occupation].[HREPWT29].[All]" allUniqueName="[ABS_Occupation].[HREPWT29].[All]" dimensionUniqueName="[ABS_Occupation]" displayFolder="" count="0" memberValueDatatype="5" unbalanced="0"/>
    <cacheHierarchy uniqueName="[ABS_Occupation].[HREPWT30]" caption="HREPWT30" attribute="1" defaultMemberUniqueName="[ABS_Occupation].[HREPWT30].[All]" allUniqueName="[ABS_Occupation].[HREPWT30].[All]" dimensionUniqueName="[ABS_Occupation]" displayFolder="" count="0" memberValueDatatype="5" unbalanced="0"/>
    <cacheHierarchy uniqueName="[ABS_Occupation].[Is Latest]" caption="Is Latest" attribute="1" defaultMemberUniqueName="[ABS_Occupation].[Is Latest].[All]" allUniqueName="[ABS_Occupation].[Is Latest].[All]" dimensionUniqueName="[ABS_Occupation]" displayFolder="" count="0" memberValueDatatype="11" unbalanced="0"/>
    <cacheHierarchy uniqueName="[ABS_Occupation].[Jobs]" caption="Jobs" attribute="1" defaultMemberUniqueName="[ABS_Occupation].[Jobs].[All]" allUniqueName="[ABS_Occupation].[Jobs].[All]" dimensionUniqueName="[ABS_Occupation]" displayFolder="" count="0" memberValueDatatype="5" unbalanced="0"/>
    <cacheHierarchy uniqueName="[ABS_Occupation].[jurisdiction]" caption="jurisdiction" attribute="1" defaultMemberUniqueName="[ABS_Occupation].[jurisdiction].[All]" allUniqueName="[ABS_Occupation].[jurisdiction].[All]" dimensionUniqueName="[ABS_Occupation]" displayFolder="" count="0" memberValueDatatype="130" unbalanced="0"/>
    <cacheHierarchy uniqueName="[ABS_Occupation].[Occ4Dig]" caption="Occ4Dig" attribute="1" defaultMemberUniqueName="[ABS_Occupation].[Occ4Dig].[All]" allUniqueName="[ABS_Occupation].[Occ4Dig].[All]" dimensionUniqueName="[ABS_Occupation]" displayFolder="" count="0" memberValueDatatype="130" unbalanced="0"/>
    <cacheHierarchy uniqueName="[ABS_Occupation].[REPWT01]" caption="REPWT01" attribute="1" defaultMemberUniqueName="[ABS_Occupation].[REPWT01].[All]" allUniqueName="[ABS_Occupation].[REPWT01].[All]" dimensionUniqueName="[ABS_Occupation]" displayFolder="" count="0" memberValueDatatype="5" unbalanced="0"/>
    <cacheHierarchy uniqueName="[ABS_Occupation].[REPWT02]" caption="REPWT02" attribute="1" defaultMemberUniqueName="[ABS_Occupation].[REPWT02].[All]" allUniqueName="[ABS_Occupation].[REPWT02].[All]" dimensionUniqueName="[ABS_Occupation]" displayFolder="" count="0" memberValueDatatype="5" unbalanced="0"/>
    <cacheHierarchy uniqueName="[ABS_Occupation].[REPWT03]" caption="REPWT03" attribute="1" defaultMemberUniqueName="[ABS_Occupation].[REPWT03].[All]" allUniqueName="[ABS_Occupation].[REPWT03].[All]" dimensionUniqueName="[ABS_Occupation]" displayFolder="" count="0" memberValueDatatype="5" unbalanced="0"/>
    <cacheHierarchy uniqueName="[ABS_Occupation].[REPWT04]" caption="REPWT04" attribute="1" defaultMemberUniqueName="[ABS_Occupation].[REPWT04].[All]" allUniqueName="[ABS_Occupation].[REPWT04].[All]" dimensionUniqueName="[ABS_Occupation]" displayFolder="" count="0" memberValueDatatype="5" unbalanced="0"/>
    <cacheHierarchy uniqueName="[ABS_Occupation].[REPWT05]" caption="REPWT05" attribute="1" defaultMemberUniqueName="[ABS_Occupation].[REPWT05].[All]" allUniqueName="[ABS_Occupation].[REPWT05].[All]" dimensionUniqueName="[ABS_Occupation]" displayFolder="" count="0" memberValueDatatype="5" unbalanced="0"/>
    <cacheHierarchy uniqueName="[ABS_Occupation].[REPWT06]" caption="REPWT06" attribute="1" defaultMemberUniqueName="[ABS_Occupation].[REPWT06].[All]" allUniqueName="[ABS_Occupation].[REPWT06].[All]" dimensionUniqueName="[ABS_Occupation]" displayFolder="" count="0" memberValueDatatype="5" unbalanced="0"/>
    <cacheHierarchy uniqueName="[ABS_Occupation].[REPWT07]" caption="REPWT07" attribute="1" defaultMemberUniqueName="[ABS_Occupation].[REPWT07].[All]" allUniqueName="[ABS_Occupation].[REPWT07].[All]" dimensionUniqueName="[ABS_Occupation]" displayFolder="" count="0" memberValueDatatype="5" unbalanced="0"/>
    <cacheHierarchy uniqueName="[ABS_Occupation].[REPWT08]" caption="REPWT08" attribute="1" defaultMemberUniqueName="[ABS_Occupation].[REPWT08].[All]" allUniqueName="[ABS_Occupation].[REPWT08].[All]" dimensionUniqueName="[ABS_Occupation]" displayFolder="" count="0" memberValueDatatype="5" unbalanced="0"/>
    <cacheHierarchy uniqueName="[ABS_Occupation].[REPWT09]" caption="REPWT09" attribute="1" defaultMemberUniqueName="[ABS_Occupation].[REPWT09].[All]" allUniqueName="[ABS_Occupation].[REPWT09].[All]" dimensionUniqueName="[ABS_Occupation]" displayFolder="" count="0" memberValueDatatype="5" unbalanced="0"/>
    <cacheHierarchy uniqueName="[ABS_Occupation].[REPWT10]" caption="REPWT10" attribute="1" defaultMemberUniqueName="[ABS_Occupation].[REPWT10].[All]" allUniqueName="[ABS_Occupation].[REPWT10].[All]" dimensionUniqueName="[ABS_Occupation]" displayFolder="" count="0" memberValueDatatype="5" unbalanced="0"/>
    <cacheHierarchy uniqueName="[ABS_Occupation].[REPWT11]" caption="REPWT11" attribute="1" defaultMemberUniqueName="[ABS_Occupation].[REPWT11].[All]" allUniqueName="[ABS_Occupation].[REPWT11].[All]" dimensionUniqueName="[ABS_Occupation]" displayFolder="" count="0" memberValueDatatype="5" unbalanced="0"/>
    <cacheHierarchy uniqueName="[ABS_Occupation].[REPWT12]" caption="REPWT12" attribute="1" defaultMemberUniqueName="[ABS_Occupation].[REPWT12].[All]" allUniqueName="[ABS_Occupation].[REPWT12].[All]" dimensionUniqueName="[ABS_Occupation]" displayFolder="" count="0" memberValueDatatype="5" unbalanced="0"/>
    <cacheHierarchy uniqueName="[ABS_Occupation].[REPWT13]" caption="REPWT13" attribute="1" defaultMemberUniqueName="[ABS_Occupation].[REPWT13].[All]" allUniqueName="[ABS_Occupation].[REPWT13].[All]" dimensionUniqueName="[ABS_Occupation]" displayFolder="" count="0" memberValueDatatype="5" unbalanced="0"/>
    <cacheHierarchy uniqueName="[ABS_Occupation].[REPWT14]" caption="REPWT14" attribute="1" defaultMemberUniqueName="[ABS_Occupation].[REPWT14].[All]" allUniqueName="[ABS_Occupation].[REPWT14].[All]" dimensionUniqueName="[ABS_Occupation]" displayFolder="" count="0" memberValueDatatype="5" unbalanced="0"/>
    <cacheHierarchy uniqueName="[ABS_Occupation].[REPWT15]" caption="REPWT15" attribute="1" defaultMemberUniqueName="[ABS_Occupation].[REPWT15].[All]" allUniqueName="[ABS_Occupation].[REPWT15].[All]" dimensionUniqueName="[ABS_Occupation]" displayFolder="" count="0" memberValueDatatype="5" unbalanced="0"/>
    <cacheHierarchy uniqueName="[ABS_Occupation].[REPWT16]" caption="REPWT16" attribute="1" defaultMemberUniqueName="[ABS_Occupation].[REPWT16].[All]" allUniqueName="[ABS_Occupation].[REPWT16].[All]" dimensionUniqueName="[ABS_Occupation]" displayFolder="" count="0" memberValueDatatype="5" unbalanced="0"/>
    <cacheHierarchy uniqueName="[ABS_Occupation].[REPWT17]" caption="REPWT17" attribute="1" defaultMemberUniqueName="[ABS_Occupation].[REPWT17].[All]" allUniqueName="[ABS_Occupation].[REPWT17].[All]" dimensionUniqueName="[ABS_Occupation]" displayFolder="" count="0" memberValueDatatype="5" unbalanced="0"/>
    <cacheHierarchy uniqueName="[ABS_Occupation].[REPWT18]" caption="REPWT18" attribute="1" defaultMemberUniqueName="[ABS_Occupation].[REPWT18].[All]" allUniqueName="[ABS_Occupation].[REPWT18].[All]" dimensionUniqueName="[ABS_Occupation]" displayFolder="" count="0" memberValueDatatype="5" unbalanced="0"/>
    <cacheHierarchy uniqueName="[ABS_Occupation].[REPWT19]" caption="REPWT19" attribute="1" defaultMemberUniqueName="[ABS_Occupation].[REPWT19].[All]" allUniqueName="[ABS_Occupation].[REPWT19].[All]" dimensionUniqueName="[ABS_Occupation]" displayFolder="" count="0" memberValueDatatype="5" unbalanced="0"/>
    <cacheHierarchy uniqueName="[ABS_Occupation].[REPWT20]" caption="REPWT20" attribute="1" defaultMemberUniqueName="[ABS_Occupation].[REPWT20].[All]" allUniqueName="[ABS_Occupation].[REPWT20].[All]" dimensionUniqueName="[ABS_Occupation]" displayFolder="" count="0" memberValueDatatype="5" unbalanced="0"/>
    <cacheHierarchy uniqueName="[ABS_Occupation].[REPWT21]" caption="REPWT21" attribute="1" defaultMemberUniqueName="[ABS_Occupation].[REPWT21].[All]" allUniqueName="[ABS_Occupation].[REPWT21].[All]" dimensionUniqueName="[ABS_Occupation]" displayFolder="" count="0" memberValueDatatype="5" unbalanced="0"/>
    <cacheHierarchy uniqueName="[ABS_Occupation].[REPWT22]" caption="REPWT22" attribute="1" defaultMemberUniqueName="[ABS_Occupation].[REPWT22].[All]" allUniqueName="[ABS_Occupation].[REPWT22].[All]" dimensionUniqueName="[ABS_Occupation]" displayFolder="" count="0" memberValueDatatype="5" unbalanced="0"/>
    <cacheHierarchy uniqueName="[ABS_Occupation].[REPWT23]" caption="REPWT23" attribute="1" defaultMemberUniqueName="[ABS_Occupation].[REPWT23].[All]" allUniqueName="[ABS_Occupation].[REPWT23].[All]" dimensionUniqueName="[ABS_Occupation]" displayFolder="" count="0" memberValueDatatype="5" unbalanced="0"/>
    <cacheHierarchy uniqueName="[ABS_Occupation].[REPWT24]" caption="REPWT24" attribute="1" defaultMemberUniqueName="[ABS_Occupation].[REPWT24].[All]" allUniqueName="[ABS_Occupation].[REPWT24].[All]" dimensionUniqueName="[ABS_Occupation]" displayFolder="" count="0" memberValueDatatype="5" unbalanced="0"/>
    <cacheHierarchy uniqueName="[ABS_Occupation].[REPWT25]" caption="REPWT25" attribute="1" defaultMemberUniqueName="[ABS_Occupation].[REPWT25].[All]" allUniqueName="[ABS_Occupation].[REPWT25].[All]" dimensionUniqueName="[ABS_Occupation]" displayFolder="" count="0" memberValueDatatype="5" unbalanced="0"/>
    <cacheHierarchy uniqueName="[ABS_Occupation].[REPWT26]" caption="REPWT26" attribute="1" defaultMemberUniqueName="[ABS_Occupation].[REPWT26].[All]" allUniqueName="[ABS_Occupation].[REPWT26].[All]" dimensionUniqueName="[ABS_Occupation]" displayFolder="" count="0" memberValueDatatype="5" unbalanced="0"/>
    <cacheHierarchy uniqueName="[ABS_Occupation].[REPWT27]" caption="REPWT27" attribute="1" defaultMemberUniqueName="[ABS_Occupation].[REPWT27].[All]" allUniqueName="[ABS_Occupation].[REPWT27].[All]" dimensionUniqueName="[ABS_Occupation]" displayFolder="" count="0" memberValueDatatype="5" unbalanced="0"/>
    <cacheHierarchy uniqueName="[ABS_Occupation].[REPWT28]" caption="REPWT28" attribute="1" defaultMemberUniqueName="[ABS_Occupation].[REPWT28].[All]" allUniqueName="[ABS_Occupation].[REPWT28].[All]" dimensionUniqueName="[ABS_Occupation]" displayFolder="" count="0" memberValueDatatype="5" unbalanced="0"/>
    <cacheHierarchy uniqueName="[ABS_Occupation].[REPWT29]" caption="REPWT29" attribute="1" defaultMemberUniqueName="[ABS_Occupation].[REPWT29].[All]" allUniqueName="[ABS_Occupation].[REPWT29].[All]" dimensionUniqueName="[ABS_Occupation]" displayFolder="" count="0" memberValueDatatype="5" unbalanced="0"/>
    <cacheHierarchy uniqueName="[ABS_Occupation].[REPWT30]" caption="REPWT30" attribute="1" defaultMemberUniqueName="[ABS_Occupation].[REPWT30].[All]" allUniqueName="[ABS_Occupation].[REPWT30].[All]" dimensionUniqueName="[ABS_Occupation]" displayFolder="" count="0" memberValueDatatype="5" unbalanced="0"/>
    <cacheHierarchy uniqueName="[ABS_Occupation].[SEX]" caption="SEX" attribute="1" defaultMemberUniqueName="[ABS_Occupation].[SEX].[All]" allUniqueName="[ABS_Occupation].[SEX].[All]" dimensionUniqueName="[ABS_Occupation]" displayFolder="" count="0" memberValueDatatype="130" unbalanced="0"/>
    <cacheHierarchy uniqueName="[ABS_Occupation].[Type]" caption="Type" attribute="1" defaultMemberUniqueName="[ABS_Occupation].[Type].[All]" allUniqueName="[ABS_Occupation].[Type].[All]" dimensionUniqueName="[ABS_Occupation]" displayFolder="" count="0" memberValueDatatype="130" unbalanced="0"/>
    <cacheHierarchy uniqueName="[ABS_Occupation].[Year]" caption="Year" attribute="1" defaultMemberUniqueName="[ABS_Occupation].[Year].[All]" allUniqueName="[ABS_Occupation].[Year].[All]" dimensionUniqueName="[ABS_Occupation]" displayFolder="" count="0" memberValueDatatype="20" unbalanced="0"/>
    <cacheHierarchy uniqueName="[ClaimType_Lookup].[ClaimType_Binary_code]" caption="ClaimType_Binary_code" attribute="1" defaultMemberUniqueName="[ClaimType_Lookup].[ClaimType_Binary_code].[All]" allUniqueName="[ClaimType_Lookup].[ClaimType_Binary_code].[All]" dimensionUniqueName="[ClaimType_Lookup]" displayFolder="" count="0" memberValueDatatype="130" unbalanced="0"/>
    <cacheHierarchy uniqueName="[ClaimType_Lookup].[ClaimType_Code]" caption="ClaimType_Code" attribute="1" defaultMemberUniqueName="[ClaimType_Lookup].[ClaimType_Code].[All]" allUniqueName="[ClaimType_Lookup].[ClaimType_Code].[All]" dimensionUniqueName="[ClaimType_Lookup]" displayFolder="" count="0" memberValueDatatype="130" unbalanced="0"/>
    <cacheHierarchy uniqueName="[ClaimType_Lookup].[ClaimType_Label]" caption="ClaimType_Label" attribute="1" defaultMemberUniqueName="[ClaimType_Lookup].[ClaimType_Label].[All]" allUniqueName="[ClaimType_Lookup].[ClaimType_Label].[All]" dimensionUniqueName="[ClaimType_Lookup]" displayFolder="" count="0" memberValueDatatype="130" unbalanced="0"/>
    <cacheHierarchy uniqueName="[ClaimType_Slicer].[ClaimType_Code]" caption="ClaimType_Code" attribute="1" defaultMemberUniqueName="[ClaimType_Slicer].[ClaimType_Code].[All]" allUniqueName="[ClaimType_Slicer].[ClaimType_Code].[All]" dimensionUniqueName="[ClaimType_Slicer]" displayFolder="" count="0" memberValueDatatype="130" unbalanced="0"/>
    <cacheHierarchy uniqueName="[ClaimType_Slicer].[ClaimType_Label]" caption="ClaimType_Label" attribute="1" defaultMemberUniqueName="[ClaimType_Slicer].[ClaimType_Label].[All]" allUniqueName="[ClaimType_Slicer].[ClaimType_Label].[All]" dimensionUniqueName="[ClaimType_Slicer]" displayFolder="" count="2" memberValueDatatype="130" unbalanced="0">
      <fieldsUsage count="2">
        <fieldUsage x="-1"/>
        <fieldUsage x="6"/>
      </fieldsUsage>
    </cacheHierarchy>
    <cacheHierarchy uniqueName="[ClaimType_Slicer].[Default_Sort]" caption="Default_Sort" attribute="1" defaultMemberUniqueName="[ClaimType_Slicer].[Default_Sort].[All]" allUniqueName="[ClaimType_Slicer].[Default_Sort].[All]" dimensionUniqueName="[ClaimType_Slicer]" displayFolder="" count="0" memberValueDatatype="20" unbalanced="0"/>
    <cacheHierarchy uniqueName="[ClaimType_Slicer].[Simple_definition]" caption="Simple_definition" attribute="1" defaultMemberUniqueName="[ClaimType_Slicer].[Simple_definition].[All]" allUniqueName="[ClaimType_Slicer].[Simple_definition].[All]" dimensionUniqueName="[ClaimType_Slicer]" displayFolder="" count="0" memberValueDatatype="130" unbalanced="0"/>
    <cacheHierarchy uniqueName="[ClaimType_Slicer].[Simple_purpose]" caption="Simple_purpose" attribute="1" defaultMemberUniqueName="[ClaimType_Slicer].[Simple_purpose].[All]" allUniqueName="[ClaimType_Slicer].[Simple_purpose].[All]" dimensionUniqueName="[ClaimType_Slicer]" displayFolder="" count="0" memberValueDatatype="130" unbalanced="0"/>
    <cacheHierarchy uniqueName="[ClaimType_Slicer].[Technical_definition]" caption="Technical_definition" attribute="1" defaultMemberUniqueName="[ClaimType_Slicer].[Technical_definition].[All]" allUniqueName="[ClaimType_Slicer].[Technical_definition].[All]" dimensionUniqueName="[ClaimType_Slicer]" displayFolder="" count="0" memberValueDatatype="130" unbalanced="0"/>
    <cacheHierarchy uniqueName="[ClaimType_Slicer].[Technical_purpose]" caption="Technical_purpose" attribute="1" defaultMemberUniqueName="[ClaimType_Slicer].[Technical_purpose].[All]" allUniqueName="[ClaimType_Slicer].[Technical_purpose].[All]" dimensionUniqueName="[ClaimType_Slicer]" displayFolder="" count="0" memberValueDatatype="130" unbalanced="0"/>
    <cacheHierarchy uniqueName="[dim_Age_Group].[Age_Group_10Y_Code]" caption="Age_Group_10Y_Code" attribute="1" defaultMemberUniqueName="[dim_Age_Group].[Age_Group_10Y_Code].[All]" allUniqueName="[dim_Age_Group].[Age_Group_10Y_Code].[All]" dimensionUniqueName="[dim_Age_Group]" displayFolder="" count="0" memberValueDatatype="20" unbalanced="0"/>
    <cacheHierarchy uniqueName="[dim_Age_Group].[Age_Group_10Y_Title]" caption="Age_Group_10Y_Title" attribute="1" defaultMemberUniqueName="[dim_Age_Group].[Age_Group_10Y_Title].[All]" allUniqueName="[dim_Age_Group].[Age_Group_10Y_Title].[All]" dimensionUniqueName="[dim_Age_Group]" displayFolder="" count="0" memberValueDatatype="130" unbalanced="0"/>
    <cacheHierarchy uniqueName="[dim_Age_Group].[Age_Group_5Y_Code]" caption="Age_Group_5Y_Code" attribute="1" defaultMemberUniqueName="[dim_Age_Group].[Age_Group_5Y_Code].[All]" allUniqueName="[dim_Age_Group].[Age_Group_5Y_Code].[All]" dimensionUniqueName="[dim_Age_Group]" displayFolder="" count="0" memberValueDatatype="20" unbalanced="0"/>
    <cacheHierarchy uniqueName="[dim_Age_Group].[Age_Group_5Y_Title]" caption="Age_Group_5Y_Title" attribute="1" defaultMemberUniqueName="[dim_Age_Group].[Age_Group_5Y_Title].[All]" allUniqueName="[dim_Age_Group].[Age_Group_5Y_Title].[All]" dimensionUniqueName="[dim_Age_Group]" displayFolder="" count="0" memberValueDatatype="13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3digit].[ANZSIC_1digit]" caption="ANZSIC_1digit" attribute="1" defaultMemberUniqueName="[dim_ANZSIC_3digit].[ANZSIC_1digit].[All]" allUniqueName="[dim_ANZSIC_3digit].[ANZSIC_1digit].[All]" dimensionUniqueName="[dim_ANZSIC_3digit]" displayFolder="" count="0" memberValueDatatype="130" unbalanced="0"/>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2" memberValueDatatype="130" unbalanced="0">
      <fieldsUsage count="2">
        <fieldUsage x="-1"/>
        <fieldUsage x="0"/>
      </fieldsUsage>
    </cacheHierarchy>
    <cacheHierarchy uniqueName="[dim_ANZSIC_3digit].[ANZSIC_2digit]" caption="ANZSIC_2digit" attribute="1" defaultMemberUniqueName="[dim_ANZSIC_3digit].[ANZSIC_2digit].[All]" allUniqueName="[dim_ANZSIC_3digit].[ANZSIC_2digit].[All]" dimensionUniqueName="[dim_ANZSIC_3digit]" displayFolder="" count="0" memberValueDatatype="130" unbalanced="0"/>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Code_Hierarchy]" caption="ANZSIC_3digit_Code_Hierarchy" defaultMemberUniqueName="[dim_ANZSIC_3digit].[ANZSIC_3digit_Code_Hierarchy].[All]" allUniqueName="[dim_ANZSIC_3digit].[ANZSIC_3digit_Code_Hierarchy].[All]" dimensionUniqueName="[dim_ANZSIC_3digit]" displayFolder="" count="0" unbalanced="0"/>
    <cacheHierarchy uniqueName="[dim_ANZSIC_3digit].[ANZSIC_3digit_Hierarchy]" caption="ANZSIC_3digit_Hierarchy" defaultMemberUniqueName="[dim_ANZSIC_3digit].[ANZSIC_3digit_Hierarchy].[All]" allUniqueName="[dim_ANZSIC_3digit].[ANZSIC_3digit_Hierarchy].[All]" dimensionUniqueName="[dim_ANZSIC_3digit]" displayFolder="" count="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3digit_Title_Hierarchy]" caption="ANZSIC_3digit_Title_Hierarchy" defaultMemberUniqueName="[dim_ANZSIC_3digit].[ANZSIC_3digit_Title_Hierarchy].[All]" allUniqueName="[dim_ANZSIC_3digit].[ANZSIC_3digit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Date].[Calander_Month]" caption="Calander_Month" attribute="1" time="1" defaultMemberUniqueName="[dim_Date].[Calander_Month].[All]" allUniqueName="[dim_Date].[Calander_Month].[All]" dimensionUniqueName="[dim_Date]" displayFolder="" count="0" memberValueDatatype="5" unbalanced="0"/>
    <cacheHierarchy uniqueName="[dim_Date].[Calander_Month_Name]" caption="Calander_Month_Name" attribute="1" time="1" defaultMemberUniqueName="[dim_Date].[Calander_Month_Name].[All]" allUniqueName="[dim_Date].[Calander_Month_Name].[All]" dimensionUniqueName="[dim_Date]" displayFolder="" count="0" memberValueDatatype="130" unbalanced="0"/>
    <cacheHierarchy uniqueName="[dim_Date].[Calander_Quarter_Name]" caption="Calander_Quarter_Name" attribute="1" time="1" defaultMemberUniqueName="[dim_Date].[Calander_Quarter_Name].[All]" allUniqueName="[dim_Date].[Calander_Quarter_Name].[All]" dimensionUniqueName="[dim_Date]" displayFolder="" count="0" memberValueDatatype="130" unbalanced="0"/>
    <cacheHierarchy uniqueName="[dim_Date].[Calander_Quarter_Num]" caption="Calander_Quarter_Num" attribute="1" time="1" defaultMemberUniqueName="[dim_Date].[Calander_Quarter_Num].[All]" allUniqueName="[dim_Date].[Calander_Quarter_Num].[All]" dimensionUniqueName="[dim_Date]" displayFolder="" count="0" memberValueDatatype="20" unbalanced="0"/>
    <cacheHierarchy uniqueName="[dim_Date].[Calander_Year]" caption="Calander_Year" attribute="1" time="1" defaultMemberUniqueName="[dim_Date].[Calander_Year].[All]" allUniqueName="[dim_Date].[Calander_Year].[All]" dimensionUniqueName="[dim_Date]" displayFolder="" count="0" memberValueDatatype="5" unbalanced="0"/>
    <cacheHierarchy uniqueName="[dim_Date].[Date]" caption="Date" attribute="1" time="1" keyAttribute="1" defaultMemberUniqueName="[dim_Date].[Date].[All]" allUniqueName="[dim_Date].[Date].[All]" dimensionUniqueName="[dim_Date]" displayFolder="" count="0" memberValueDatatype="7" unbalanced="0"/>
    <cacheHierarchy uniqueName="[dim_Date].[Date_Calander_Quarter]" caption="Date_Calander_Quarter" attribute="1" time="1" defaultMemberUniqueName="[dim_Date].[Date_Calander_Quarter].[All]" allUniqueName="[dim_Date].[Date_Calander_Quarter].[All]" dimensionUniqueName="[dim_Date]" displayFolder="" count="0" memberValueDatatype="7" unbalanced="0"/>
    <cacheHierarchy uniqueName="[dim_Date].[Date_Calander_Year]" caption="Date_Calander_Year" attribute="1" time="1" defaultMemberUniqueName="[dim_Date].[Date_Calander_Year].[All]" allUniqueName="[dim_Date].[Date_Calander_Year].[All]" dimensionUniqueName="[dim_Date]" displayFolder="" count="0" memberValueDatatype="7" unbalanced="0"/>
    <cacheHierarchy uniqueName="[dim_Date].[Date_Financial_Quarter]" caption="Date_Financial_Quarter" attribute="1" time="1" defaultMemberUniqueName="[dim_Date].[Date_Financial_Quarter].[All]" allUniqueName="[dim_Date].[Date_Financial_Quarter].[All]" dimensionUniqueName="[dim_Date]" displayFolder="" count="0" memberValueDatatype="7" unbalanced="0"/>
    <cacheHierarchy uniqueName="[dim_Date].[Date_Financial_Year]" caption="Date_Financial_Year" attribute="1" time="1" defaultMemberUniqueName="[dim_Date].[Date_Financial_Year].[All]" allUniqueName="[dim_Date].[Date_Financial_Year].[All]" dimensionUniqueName="[dim_Date]" displayFolder="" count="0" memberValueDatatype="7" unbalanced="0"/>
    <cacheHierarchy uniqueName="[dim_Date].[Date_Month]" caption="Date_Month" attribute="1" time="1" defaultMemberUniqueName="[dim_Date].[Date_Month].[All]" allUniqueName="[dim_Date].[Date_Month].[All]" dimensionUniqueName="[dim_Date]" displayFolder="" count="0" memberValueDatatype="7" unbalanced="0"/>
    <cacheHierarchy uniqueName="[dim_Date].[Day_of_Week_Name]" caption="Day_of_Week_Name" attribute="1" time="1" defaultMemberUniqueName="[dim_Date].[Day_of_Week_Name].[All]" allUniqueName="[dim_Date].[Day_of_Week_Name].[All]" dimensionUniqueName="[dim_Date]" displayFolder="" count="0" memberValueDatatype="130" unbalanced="0"/>
    <cacheHierarchy uniqueName="[dim_Date].[Day_of_Week_Num]" caption="Day_of_Week_Num" attribute="1" time="1" defaultMemberUniqueName="[dim_Date].[Day_of_Week_Num].[All]" allUniqueName="[dim_Date].[Day_of_Week_Num].[All]" dimensionUniqueName="[dim_Date]" displayFolder="" count="0" memberValueDatatype="5" unbalanced="0"/>
    <cacheHierarchy uniqueName="[dim_Date].[Financial_Month]" caption="Financial_Month" attribute="1" time="1" defaultMemberUniqueName="[dim_Date].[Financial_Month].[All]" allUniqueName="[dim_Date].[Financial_Month].[All]" dimensionUniqueName="[dim_Date]" displayFolder="" count="0" memberValueDatatype="5" unbalanced="0"/>
    <cacheHierarchy uniqueName="[dim_Date].[Financial_Month_Name]" caption="Financial_Month_Name" attribute="1" time="1" defaultMemberUniqueName="[dim_Date].[Financial_Month_Name].[All]" allUniqueName="[dim_Date].[Financial_Month_Name].[All]" dimensionUniqueName="[dim_Date]" displayFolder="" count="0" memberValueDatatype="130" unbalanced="0"/>
    <cacheHierarchy uniqueName="[dim_Date].[Financial_Quarter_Name]" caption="Financial_Quarter_Name" attribute="1" time="1" defaultMemberUniqueName="[dim_Date].[Financial_Quarter_Name].[All]" allUniqueName="[dim_Date].[Financial_Quarter_Name].[All]" dimensionUniqueName="[dim_Date]" displayFolder="" count="0" memberValueDatatype="130" unbalanced="0"/>
    <cacheHierarchy uniqueName="[dim_Date].[Financial_Quarter_Num]" caption="Financial_Quarter_Num" attribute="1" time="1" defaultMemberUniqueName="[dim_Date].[Financial_Quarter_Num].[All]" allUniqueName="[dim_Date].[Financial_Quarter_Num].[All]" dimensionUniqueName="[dim_Date]" displayFolder="" count="0" memberValueDatatype="20" unbalanced="0"/>
    <cacheHierarchy uniqueName="[dim_Date].[Financial_Year]" caption="Financial_Year" attribute="1" time="1" defaultMemberUniqueName="[dim_Date].[Financial_Year].[All]" allUniqueName="[dim_Date].[Financial_Year].[All]" dimensionUniqueName="[dim_Date]" displayFolder="" count="0" memberValueDatatype="130" unbalanced="0"/>
    <cacheHierarchy uniqueName="[dim_Date].[Financial_Year_4digit]" caption="Financial_Year_4digit" attribute="1" time="1" defaultMemberUniqueName="[dim_Date].[Financial_Year_4digit].[All]" allUniqueName="[dim_Date].[Financial_Year_4digit].[All]" dimensionUniqueName="[dim_Date]" displayFolder="" count="0" memberValueDatatype="5" unbalanced="0"/>
    <cacheHierarchy uniqueName="[dim_Date].[Financial_Year_NDS]" caption="Financial_Year_NDS" attribute="1" time="1" defaultMemberUniqueName="[dim_Date].[Financial_Year_NDS].[All]" allUniqueName="[dim_Date].[Financial_Year_NDS].[All]" dimensionUniqueName="[dim_Date]" displayFolder="" count="0" memberValueDatatype="130" unbalanced="0"/>
    <cacheHierarchy uniqueName="[dim_Date].[Is_Preliminary]" caption="Is_Preliminary" attribute="1" time="1" defaultMemberUniqueName="[dim_Date].[Is_Preliminary].[All]" allUniqueName="[dim_Date].[Is_Preliminary].[All]" dimensionUniqueName="[dim_Date]" displayFolder="" count="0" memberValueDatatype="5" unbalanced="0"/>
    <cacheHierarchy uniqueName="[dim_Jurisdiction_Subset].[ABS_Code]" caption="ABS_Code" attribute="1" defaultMemberUniqueName="[dim_Jurisdiction_Subset].[ABS_Code].[All]" allUniqueName="[dim_Jurisdiction_Subset].[ABS_Code].[All]" dimensionUniqueName="[dim_Jurisdiction_Subset]" displayFolder="" count="0" memberValueDatatype="20" unbalanced="0"/>
    <cacheHierarchy uniqueName="[dim_Jurisdiction_Subset].[Insurer]" caption="Insurer" attribute="1" defaultMemberUniqueName="[dim_Jurisdiction_Subset].[Insurer].[All]" allUniqueName="[dim_Jurisdiction_Subset].[Insurer].[All]" dimensionUniqueName="[dim_Jurisdiction_Subset]" displayFolder="" count="0" memberValueDatatype="130" unbalanced="0"/>
    <cacheHierarchy uniqueName="[dim_Jurisdiction_Subset].[Insurer_ABR]" caption="Insurer_ABR" attribute="1" defaultMemberUniqueName="[dim_Jurisdiction_Subset].[Insurer_ABR].[All]" allUniqueName="[dim_Jurisdiction_Subset].[Insurer_ABR].[All]" dimensionUniqueName="[dim_Jurisdiction_Subset]" displayFolder="" count="0" memberValueDatatype="130" unbalanced="0"/>
    <cacheHierarchy uniqueName="[dim_Jurisdiction_Subset].[Jurisdiction_Abr]" caption="Jurisdiction_Abr" attribute="1" defaultMemberUniqueName="[dim_Jurisdiction_Subset].[Jurisdiction_Abr].[All]" allUniqueName="[dim_Jurisdiction_Subset].[Jurisdiction_Abr].[All]" dimensionUniqueName="[dim_Jurisdiction_Subset]" displayFolder="" count="2" memberValueDatatype="130" unbalanced="0">
      <fieldsUsage count="2">
        <fieldUsage x="-1"/>
        <fieldUsage x="4"/>
      </fieldsUsage>
    </cacheHierarchy>
    <cacheHierarchy uniqueName="[dim_Jurisdiction_Subset].[Jurisdiction_Code]" caption="Jurisdiction_Code" attribute="1" defaultMemberUniqueName="[dim_Jurisdiction_Subset].[Jurisdiction_Code].[All]" allUniqueName="[dim_Jurisdiction_Subset].[Jurisdiction_Code].[All]" dimensionUniqueName="[dim_Jurisdiction_Subset]" displayFolder="" count="0" memberValueDatatype="20" unbalanced="0"/>
    <cacheHierarchy uniqueName="[dim_Jurisdiction_Subset].[Jurisdiction_Full]" caption="Jurisdiction_Full" attribute="1" defaultMemberUniqueName="[dim_Jurisdiction_Subset].[Jurisdiction_Full].[All]" allUniqueName="[dim_Jurisdiction_Subset].[Jurisdiction_Full].[All]" dimensionUniqueName="[dim_Jurisdiction_Subset]" displayFolder="" count="0" memberValueDatatype="130" unbalanced="0"/>
    <cacheHierarchy uniqueName="[dim_Jurisdiction_Subset].[Jurisdiction_Sort]" caption="Jurisdiction_Sort" attribute="1" defaultMemberUniqueName="[dim_Jurisdiction_Subset].[Jurisdiction_Sort].[All]" allUniqueName="[dim_Jurisdiction_Subset].[Jurisdiction_Sort].[All]" dimensionUniqueName="[dim_Jurisdiction_Subset]" displayFolder="" count="0" memberValueDatatype="20" unbalanced="0"/>
    <cacheHierarchy uniqueName="[dim_Jurisdiction_Subset].[NDS_reporting_organisation]" caption="NDS_reporting_organisation" attribute="1" defaultMemberUniqueName="[dim_Jurisdiction_Subset].[NDS_reporting_organisation].[All]" allUniqueName="[dim_Jurisdiction_Subset].[NDS_reporting_organisation].[All]" dimensionUniqueName="[dim_Jurisdiction_Subset]" displayFolder="" count="0" memberValueDatatype="130" unbalanced="0"/>
    <cacheHierarchy uniqueName="[dim_Jurisdiction_Subset].[NDS_reporting_organisation_ABR]" caption="NDS_reporting_organisation_ABR" attribute="1" defaultMemberUniqueName="[dim_Jurisdiction_Subset].[NDS_reporting_organisation_ABR].[All]" allUniqueName="[dim_Jurisdiction_Subset].[NDS_reporting_organisation_ABR].[All]" dimensionUniqueName="[dim_Jurisdiction_Subset]" displayFolder="" count="0" memberValueDatatype="130" unbalanced="0"/>
    <cacheHierarchy uniqueName="[dim_Jurisdiction_Subset].[NRTW_Index]" caption="NRTW_Index" attribute="1" defaultMemberUniqueName="[dim_Jurisdiction_Subset].[NRTW_Index].[All]" allUniqueName="[dim_Jurisdiction_Subset].[NRTW_Index].[All]" dimensionUniqueName="[dim_Jurisdiction_Subset]" displayFolder="" count="0" memberValueDatatype="20" unbalanced="0"/>
    <cacheHierarchy uniqueName="[dim_Jurisdiction_Subset].[State_Code]" caption="State_Code" attribute="1" defaultMemberUniqueName="[dim_Jurisdiction_Subset].[State_Code].[All]" allUniqueName="[dim_Jurisdiction_Subset].[State_Code].[All]" dimensionUniqueName="[dim_Jurisdiction_Subset]" displayFolder="" count="0" memberValueDatatype="20" unbalanced="0"/>
    <cacheHierarchy uniqueName="[dim_Jurisdiction_Subset].[State_Short]" caption="State_Short" attribute="1" defaultMemberUniqueName="[dim_Jurisdiction_Subset].[State_Short].[All]" allUniqueName="[dim_Jurisdiction_Subset].[State_Short].[All]" dimensionUniqueName="[dim_Jurisdiction_Subset]" displayFolder="" count="0" memberValueDatatype="130" unbalanced="0"/>
    <cacheHierarchy uniqueName="[dim_Severity].[Severity_Code]" caption="Severity_Code" attribute="1" defaultMemberUniqueName="[dim_Severity].[Severity_Code].[All]" allUniqueName="[dim_Severity].[Severity_Code].[All]" dimensionUniqueName="[dim_Severity]" displayFolder="" count="0" memberValueDatatype="20" unbalanced="0"/>
    <cacheHierarchy uniqueName="[dim_Severity].[Severity_Label]" caption="Severity_Label" attribute="1" defaultMemberUniqueName="[dim_Severity].[Severity_Label].[All]" allUniqueName="[dim_Severity].[Severity_Label].[All]" dimensionUniqueName="[dim_Severity]"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Country]" caption="Country" attribute="1" defaultMemberUniqueName="[dim_State].[Country].[All]" allUniqueName="[dim_State].[Country].[All]" dimensionUniqueName="[dim_State]" displayFolder="" count="0" memberValueDatatype="13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Bodily_Location].[Bodily_Location_Code_Hierarchy]" caption="Bodily_Location_Code_Hierarchy" defaultMemberUniqueName="[dim_TOOCS_Bodily_Location].[Bodily_Location_Code_Hierarchy].[All]" allUniqueName="[dim_TOOCS_Bodily_Location].[Bodily_Location_Code_Hierarchy].[All]" dimensionUniqueName="[dim_TOOCS_Bodily_Location]" displayFolder="" count="0" unbalanced="0"/>
    <cacheHierarchy uniqueName="[dim_TOOCS_Bodily_Location].[Bodily_Location_Hierarchy]" caption="Bodily_Location_Hierarchy" defaultMemberUniqueName="[dim_TOOCS_Bodily_Location].[Bodily_Location_Hierarchy].[All]" allUniqueName="[dim_TOOCS_Bodily_Location].[Bodily_Location_Hierarchy].[All]" dimensionUniqueName="[dim_TOOCS_Bodily_Location]" displayFolder="" count="0" unbalanced="0"/>
    <cacheHierarchy uniqueName="[dim_TOOCS_Bodily_Location].[Bodily_Location_Title_Hierarchy]" caption="Bodily_Location_Title_Hierarchy" defaultMemberUniqueName="[dim_TOOCS_Bodily_Location].[Bodily_Location_Title_Hierarchy].[All]" allUniqueName="[dim_TOOCS_Bodily_Location].[Bodily_Location_Title_Hierarchy].[All]" dimensionUniqueName="[dim_TOOCS_Bodily_Location]" displayFolder="" count="0" unbalanced="0"/>
    <cacheHierarchy uniqueName="[dim_TOOCS_Bodily_Location].[Major_Group]" caption="Major_Group" attribute="1" defaultMemberUniqueName="[dim_TOOCS_Bodily_Location].[Major_Group].[All]" allUniqueName="[dim_TOOCS_Bodily_Location].[Major_Group].[All]" dimensionUniqueName="[dim_TOOCS_Bodily_Location]" displayFolder="" count="0" memberValueDatatype="130" unbalanced="0"/>
    <cacheHierarchy uniqueName="[dim_TOOCS_Bodily_Location].[Major_Group_Code]" caption="Major_Group_Code" attribute="1" defaultMemberUniqueName="[dim_TOOCS_Bodily_Location].[Major_Group_Code].[All]" allUniqueName="[dim_TOOCS_Bodily_Location].[Major_Group_Code].[All]" dimensionUniqueName="[dim_TOOCS_Bodily_Location]" displayFolder="" count="0" memberValueDatatype="130" unbalanced="0"/>
    <cacheHierarchy uniqueName="[dim_TOOCS_Bodily_Location].[Major_Group_Sort]" caption="Major_Group_Sort" attribute="1" defaultMemberUniqueName="[dim_TOOCS_Bodily_Location].[Major_Group_Sort].[All]" allUniqueName="[dim_TOOCS_Bodily_Location].[Major_Group_Sort].[All]" dimensionUniqueName="[dim_TOOCS_Bodily_Location]" displayFolder="" count="0" memberValueDatatype="20" unbalanced="0"/>
    <cacheHierarchy uniqueName="[dim_TOOCS_Bodily_Location].[Major_Group_Title]" caption="Major_Group_Title" attribute="1" defaultMemberUniqueName="[dim_TOOCS_Bodily_Location].[Major_Group_Title].[All]" allUniqueName="[dim_TOOCS_Bodily_Location].[Major_Group_Title].[All]" dimensionUniqueName="[dim_TOOCS_Bodily_Location]" displayFolder="" count="0" memberValueDatatype="130" unbalanced="0"/>
    <cacheHierarchy uniqueName="[dim_TOOCS_Bodily_Location].[Minor_Group]" caption="Minor_Group" attribute="1" defaultMemberUniqueName="[dim_TOOCS_Bodily_Location].[Minor_Group].[All]" allUniqueName="[dim_TOOCS_Bodily_Location].[Minor_Group].[All]" dimensionUniqueName="[dim_TOOCS_Bodily_Location]" displayFolder="" count="0" memberValueDatatype="130" unbalanced="0"/>
    <cacheHierarchy uniqueName="[dim_TOOCS_Bodily_Location].[Minor_Group_Code]" caption="Minor_Group_Code" attribute="1" defaultMemberUniqueName="[dim_TOOCS_Bodily_Location].[Minor_Group_Code].[All]" allUniqueName="[dim_TOOCS_Bodily_Location].[Minor_Group_Code].[All]" dimensionUniqueName="[dim_TOOCS_Bodily_Location]" displayFolder="" count="0" memberValueDatatype="130" unbalanced="0"/>
    <cacheHierarchy uniqueName="[dim_TOOCS_Bodily_Location].[Minor_Group_Sort]" caption="Minor_Group_Sort" attribute="1" defaultMemberUniqueName="[dim_TOOCS_Bodily_Location].[Minor_Group_Sort].[All]" allUniqueName="[dim_TOOCS_Bodily_Location].[Minor_Group_Sort].[All]" dimensionUniqueName="[dim_TOOCS_Bodily_Location]" displayFolder="" count="0" memberValueDatatype="20" unbalanced="0"/>
    <cacheHierarchy uniqueName="[dim_TOOCS_Bodily_Location].[Minor_Group_Title]" caption="Minor_Group_Title" attribute="1" defaultMemberUniqueName="[dim_TOOCS_Bodily_Location].[Minor_Group_Title].[All]" allUniqueName="[dim_TOOCS_Bodily_Location].[Minor_Group_Title].[All]" dimensionUniqueName="[dim_TOOCS_Bodily_Location]" displayFolder="" count="0" memberValueDatatype="130" unbalanced="0"/>
    <cacheHierarchy uniqueName="[dim_TOOCS_Bodily_Location].[Sub_Major_Group]" caption="Sub_Major_Group" attribute="1" defaultMemberUniqueName="[dim_TOOCS_Bodily_Location].[Sub_Major_Group].[All]" allUniqueName="[dim_TOOCS_Bodily_Location].[Sub_Major_Group].[All]" dimensionUniqueName="[dim_TOOCS_Bodily_Location]" displayFolder="" count="0" memberValueDatatype="130" unbalanced="0"/>
    <cacheHierarchy uniqueName="[dim_TOOCS_Bodily_Location].[Sub_Major_Group_Code]" caption="Sub_Major_Group_Code" attribute="1" defaultMemberUniqueName="[dim_TOOCS_Bodily_Location].[Sub_Major_Group_Code].[All]" allUniqueName="[dim_TOOCS_Bodily_Location].[Sub_Major_Group_Code].[All]" dimensionUniqueName="[dim_TOOCS_Bodily_Location]" displayFolder="" count="0" memberValueDatatype="130" unbalanced="0"/>
    <cacheHierarchy uniqueName="[dim_TOOCS_Bodily_Location].[Sub_Major_Group_Sort]" caption="Sub_Major_Group_Sort" attribute="1" defaultMemberUniqueName="[dim_TOOCS_Bodily_Location].[Sub_Major_Group_Sort].[All]" allUniqueName="[dim_TOOCS_Bodily_Location].[Sub_Major_Group_Sort].[All]" dimensionUniqueName="[dim_TOOCS_Bodily_Location]" displayFolder="" count="0" memberValueDatatype="20" unbalanced="0"/>
    <cacheHierarchy uniqueName="[dim_TOOCS_Bodily_Location].[Sub_Major_Group_Title]" caption="Sub_Major_Group_Title" attribute="1" defaultMemberUniqueName="[dim_TOOCS_Bodily_Location].[Sub_Major_Group_Title].[All]" allUniqueName="[dim_TOOCS_Bodily_Location].[Sub_Major_Group_Title].[All]" dimensionUniqueName="[dim_TOOCS_Bodily_Location]" displayFolder="" count="0" memberValueDatatype="130" unbalanced="0"/>
    <cacheHierarchy uniqueName="[dim_TOOCS_Breakdown_Agency].[Breakdown_Agency_Code_Hierarchy]" caption="Breakdown_Agency_Code_Hierarchy" defaultMemberUniqueName="[dim_TOOCS_Breakdown_Agency].[Breakdown_Agency_Code_Hierarchy].[All]" allUniqueName="[dim_TOOCS_Breakdown_Agency].[Breakdown_Agency_Code_Hierarchy].[All]" dimensionUniqueName="[dim_TOOCS_Breakdown_Agency]" displayFolder="" count="0" unbalanced="0"/>
    <cacheHierarchy uniqueName="[dim_TOOCS_Breakdown_Agency].[Breakdown_Agency_Title_Hierarchy]" caption="Breakdown_Agency_Title_Hierarchy" defaultMemberUniqueName="[dim_TOOCS_Breakdown_Agency].[Breakdown_Agency_Title_Hierarchy].[All]" allUniqueName="[dim_TOOCS_Breakdown_Agency].[Breakdown_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Nature].[Classification]" caption="Classification" attribute="1" defaultMemberUniqueName="[dim_TOOCS_Nature].[Classification].[All]" allUniqueName="[dim_TOOCS_Nature].[Classification].[All]" dimensionUniqueName="[dim_TOOCS_Nature]" displayFolder="" count="0" memberValueDatatype="130" unbalanced="0"/>
    <cacheHierarchy uniqueName="[dim_TOOCS_Nature].[Classification_Code]" caption="Classification_Code" attribute="1" defaultMemberUniqueName="[dim_TOOCS_Nature].[Classification_Code].[All]" allUniqueName="[dim_TOOCS_Nature].[Classification_Code].[All]" dimensionUniqueName="[dim_TOOCS_Nature]" displayFolder="" count="0" memberValueDatatype="130" unbalanced="0"/>
    <cacheHierarchy uniqueName="[dim_TOOCS_Nature].[Classification_Sort]" caption="Classification_Sort" attribute="1" defaultMemberUniqueName="[dim_TOOCS_Nature].[Classification_Sort].[All]" allUniqueName="[dim_TOOCS_Nature].[Classification_Sort].[All]" dimensionUniqueName="[dim_TOOCS_Nature]" displayFolder="" count="0" memberValueDatatype="20" unbalanced="0"/>
    <cacheHierarchy uniqueName="[dim_TOOCS_Nature].[Classification_Title]" caption="Classification_Title" attribute="1" defaultMemberUniqueName="[dim_TOOCS_Nature].[Classification_Title].[All]" allUniqueName="[dim_TOOCS_Nature].[Classification_Title].[All]" dimensionUniqueName="[dim_TOOCS_Nature]" displayFolder="" count="0" memberValueDatatype="130" unbalanced="0"/>
    <cacheHierarchy uniqueName="[dim_TOOCS_Nature].[Major_Group]" caption="Major_Group" attribute="1" defaultMemberUniqueName="[dim_TOOCS_Nature].[Major_Group].[All]" allUniqueName="[dim_TOOCS_Nature].[Major_Group].[All]" dimensionUniqueName="[dim_TOOCS_Nature]" displayFolder="" count="0" memberValueDatatype="130" unbalanced="0"/>
    <cacheHierarchy uniqueName="[dim_TOOCS_Nature].[Major_Group_Code]" caption="Major_Group_Code" attribute="1" defaultMemberUniqueName="[dim_TOOCS_Nature].[Major_Group_Code].[All]" allUniqueName="[dim_TOOCS_Nature].[Major_Group_Code].[All]" dimensionUniqueName="[dim_TOOCS_Nature]" displayFolder="" count="0" memberValueDatatype="130" unbalanced="0"/>
    <cacheHierarchy uniqueName="[dim_TOOCS_Nature].[Major_Group_Sort]" caption="Major_Group_Sort" attribute="1" defaultMemberUniqueName="[dim_TOOCS_Nature].[Major_Group_Sort].[All]" allUniqueName="[dim_TOOCS_Nature].[Major_Group_Sort].[All]" dimensionUniqueName="[dim_TOOCS_Nature]" displayFolder="" count="0" memberValueDatatype="20" unbalanced="0"/>
    <cacheHierarchy uniqueName="[dim_TOOCS_Nature].[Major_Group_Title]" caption="Major_Group_Title" attribute="1" defaultMemberUniqueName="[dim_TOOCS_Nature].[Major_Group_Title].[All]" allUniqueName="[dim_TOOCS_Nature].[Major_Group_Title].[All]" dimensionUniqueName="[dim_TOOCS_Nature]" displayFolder="" count="0" memberValueDatatype="130" unbalanced="0"/>
    <cacheHierarchy uniqueName="[dim_TOOCS_Nature].[Minor_Group]" caption="Minor_Group" attribute="1" defaultMemberUniqueName="[dim_TOOCS_Nature].[Minor_Group].[All]" allUniqueName="[dim_TOOCS_Nature].[Minor_Group].[All]" dimensionUniqueName="[dim_TOOCS_Nature]" displayFolder="" count="0" memberValueDatatype="130" unbalanced="0"/>
    <cacheHierarchy uniqueName="[dim_TOOCS_Nature].[Minor_Group_Code]" caption="Minor_Group_Code" attribute="1" defaultMemberUniqueName="[dim_TOOCS_Nature].[Minor_Group_Code].[All]" allUniqueName="[dim_TOOCS_Nature].[Minor_Group_Code].[All]" dimensionUniqueName="[dim_TOOCS_Nature]" displayFolder="" count="0" memberValueDatatype="130" unbalanced="0"/>
    <cacheHierarchy uniqueName="[dim_TOOCS_Nature].[Minor_Group_Sort]" caption="Minor_Group_Sort" attribute="1" defaultMemberUniqueName="[dim_TOOCS_Nature].[Minor_Group_Sort].[All]" allUniqueName="[dim_TOOCS_Nature].[Minor_Group_Sort].[All]" dimensionUniqueName="[dim_TOOCS_Nature]" displayFolder="" count="0" memberValueDatatype="20" unbalanced="0"/>
    <cacheHierarchy uniqueName="[dim_TOOCS_Nature].[Minor_Group_Title]" caption="Minor_Group_Title" attribute="1" defaultMemberUniqueName="[dim_TOOCS_Nature].[Minor_Group_Title].[All]" allUniqueName="[dim_TOOCS_Nature].[Minor_Group_Title].[All]" dimensionUniqueName="[dim_TOOCS_Nature]" displayFolder="" count="0" memberValueDatatype="130" unbalanced="0"/>
    <cacheHierarchy uniqueName="[dim_TOOCS_Nature].[Nature_Code_Hierarchy]" caption="Nature_Code_Hierarchy" defaultMemberUniqueName="[dim_TOOCS_Nature].[Nature_Code_Hierarchy].[All]" allUniqueName="[dim_TOOCS_Nature].[Nature_Code_Hierarchy].[All]" dimensionUniqueName="[dim_TOOCS_Nature]" displayFolder="" count="0" unbalanced="0"/>
    <cacheHierarchy uniqueName="[dim_TOOCS_Nature].[Nature_Hierarchy]" caption="Nature_Hierarchy" defaultMemberUniqueName="[dim_TOOCS_Nature].[Nature_Hierarchy].[All]" allUniqueName="[dim_TOOCS_Nature].[Nature_Hierarchy].[All]" dimensionUniqueName="[dim_TOOCS_Nature]" displayFolder="" count="0" unbalanced="0"/>
    <cacheHierarchy uniqueName="[dim_TOOCS_Nature].[Nature_Title_Hierarchy]" caption="Nature_Title_Hierarchy" defaultMemberUniqueName="[dim_TOOCS_Nature].[Nature_Title_Hierarchy].[All]" allUniqueName="[dim_TOOCS_Nature].[Nature_Title_Hierarchy].[All]" dimensionUniqueName="[dim_TOOCS_Nature]" displayFolder="" count="0" unbalanced="0"/>
    <cacheHierarchy uniqueName="[dim_TOOCS_Nature].[Sub_Major_Group]" caption="Sub_Major_Group" attribute="1" defaultMemberUniqueName="[dim_TOOCS_Nature].[Sub_Major_Group].[All]" allUniqueName="[dim_TOOCS_Nature].[Sub_Major_Group].[All]" dimensionUniqueName="[dim_TOOCS_Nature]" displayFolder="" count="0" memberValueDatatype="130" unbalanced="0"/>
    <cacheHierarchy uniqueName="[dim_TOOCS_Nature].[Sub_Major_Group_Code]" caption="Sub_Major_Group_Code" attribute="1" defaultMemberUniqueName="[dim_TOOCS_Nature].[Sub_Major_Group_Code].[All]" allUniqueName="[dim_TOOCS_Nature].[Sub_Major_Group_Code].[All]" dimensionUniqueName="[dim_TOOCS_Nature]" displayFolder="" count="0" memberValueDatatype="130" unbalanced="0"/>
    <cacheHierarchy uniqueName="[dim_TOOCS_Nature].[Sub_Major_Group_Sort]" caption="Sub_Major_Group_Sort" attribute="1" defaultMemberUniqueName="[dim_TOOCS_Nature].[Sub_Major_Group_Sort].[All]" allUniqueName="[dim_TOOCS_Nature].[Sub_Major_Group_Sort].[All]" dimensionUniqueName="[dim_TOOCS_Nature]" displayFolder="" count="0" memberValueDatatype="20" unbalanced="0"/>
    <cacheHierarchy uniqueName="[dim_TOOCS_Nature].[Sub_Major_Group_Title]" caption="Sub_Major_Group_Title" attribute="1" defaultMemberUniqueName="[dim_TOOCS_Nature].[Sub_Major_Group_Title].[All]" allUniqueName="[dim_TOOCS_Nature].[Sub_Major_Group_Title].[All]" dimensionUniqueName="[dim_TOOCS_Nature]" displayFolder="" count="0" memberValueDatatype="130" unbalanced="0"/>
    <cacheHierarchy uniqueName="[dim_year].[Is_Preliminary]" caption="Is_Preliminary" attribute="1" defaultMemberUniqueName="[dim_year].[Is_Preliminary].[All]" allUniqueName="[dim_year].[Is_Preliminary].[All]" dimensionUniqueName="[dim_year]" displayFolder="" count="0" memberValueDatatype="11" unbalanced="0"/>
    <cacheHierarchy uniqueName="[dim_year].[Top_10_Year_Indicator]" caption="Top_10_Year_Indicator" attribute="1" defaultMemberUniqueName="[dim_year].[Top_10_Year_Indicator].[All]" allUniqueName="[dim_year].[Top_10_Year_Indicator].[All]" dimensionUniqueName="[dim_year]" displayFolder="" count="2" memberValueDatatype="11" unbalanced="0">
      <fieldsUsage count="2">
        <fieldUsage x="-1"/>
        <fieldUsage x="3"/>
      </fieldsUsage>
    </cacheHierarchy>
    <cacheHierarchy uniqueName="[dim_year].[Top_11_Year_Indicator]" caption="Top_11_Year_Indicator" attribute="1" defaultMemberUniqueName="[dim_year].[Top_11_Year_Indicator].[All]" allUniqueName="[dim_year].[Top_11_Year_Indicator].[All]" dimensionUniqueName="[dim_year]" displayFolder="" count="0" memberValueDatatype="11" unbalanced="0"/>
    <cacheHierarchy uniqueName="[dim_year].[Year (Financial year format)]" caption="Year (Financial year format)" attribute="1" defaultMemberUniqueName="[dim_year].[Year (Financial year format)].[All]" allUniqueName="[dim_year].[Year (Financial year format)].[All]" dimensionUniqueName="[dim_year]" displayFolder="" count="2" memberValueDatatype="130" unbalanced="0">
      <fieldsUsage count="2">
        <fieldUsage x="-1"/>
        <fieldUsage x="1"/>
      </fieldsUsage>
    </cacheHierarchy>
    <cacheHierarchy uniqueName="[dim_year].[Year of lodgement]" caption="Year of lodgement" attribute="1" defaultMemberUniqueName="[dim_year].[Year of lodgement].[All]" allUniqueName="[dim_year].[Year of lodgement].[All]" dimensionUniqueName="[dim_year]" displayFolder="" count="2" memberValueDatatype="20" unbalanced="0">
      <fieldsUsage count="2">
        <fieldUsage x="-1"/>
        <fieldUsage x="2"/>
      </fieldsUsage>
    </cacheHierarchy>
    <cacheHierarchy uniqueName="[nds_ready_data].[Age]" caption="Age" attribute="1" defaultMemberUniqueName="[nds_ready_data].[Age].[All]" allUniqueName="[nds_ready_data].[Age].[All]" dimensionUniqueName="[nds_ready_data]" displayFolder="" count="0" memberValueDatatype="5" unbalanced="0"/>
    <cacheHierarchy uniqueName="[nds_ready_data].[Age Groupings]" caption="Age Groupings" attribute="1" defaultMemberUniqueName="[nds_ready_data].[Age Groupings].[All]" allUniqueName="[nds_ready_data].[Age Groupings].[All]" dimensionUniqueName="[nds_ready_data]" displayFolder="" count="0" memberValueDatatype="130" unbalanced="0"/>
    <cacheHierarchy uniqueName="[nds_ready_data].[Agency of Injury]" caption="Agency of Injury" attribute="1" defaultMemberUniqueName="[nds_ready_data].[Agency of Injury].[All]" allUniqueName="[nds_ready_data].[Agency of Injury].[All]" dimensionUniqueName="[nds_ready_data]" displayFolder="" count="0" memberValueDatatype="130" unbalanced="0"/>
    <cacheHierarchy uniqueName="[nds_ready_data].[Apprentice Indicator]" caption="Apprentice Indicator" attribute="1" defaultMemberUniqueName="[nds_ready_data].[Apprentice Indicator].[All]" allUniqueName="[nds_ready_data].[Apprentice Indicator].[All]" dimensionUniqueName="[nds_ready_data]" displayFolder="" count="0" memberValueDatatype="20" unbalanced="0"/>
    <cacheHierarchy uniqueName="[nds_ready_data].[Bodily Location of Injury]" caption="Bodily Location of Injury" attribute="1" defaultMemberUniqueName="[nds_ready_data].[Bodily Location of Injury].[All]" allUniqueName="[nds_ready_data].[Bodily Location of Injury].[All]" dimensionUniqueName="[nds_ready_data]" displayFolder="" count="0" memberValueDatatype="130" unbalanced="0"/>
    <cacheHierarchy uniqueName="[nds_ready_data].[Breakdown agency of injury]" caption="Breakdown agency of injury" attribute="1" defaultMemberUniqueName="[nds_ready_data].[Breakdown agency of injury].[All]" allUniqueName="[nds_ready_data].[Breakdown agency of injury].[All]" dimensionUniqueName="[nds_ready_data]" displayFolder="" count="0" memberValueDatatype="130" unbalanced="0"/>
    <cacheHierarchy uniqueName="[nds_ready_data].[Claim Status]" caption="Claim Status" attribute="1" defaultMemberUniqueName="[nds_ready_data].[Claim Status].[All]" allUniqueName="[nds_ready_data].[Claim Status].[All]" dimensionUniqueName="[nds_ready_data]" displayFolder="" count="0" memberValueDatatype="20" unbalanced="0"/>
    <cacheHierarchy uniqueName="[nds_ready_data].[Comp_Groupings]" caption="Comp_Groupings" attribute="1" defaultMemberUniqueName="[nds_ready_data].[Comp_Groupings].[All]" allUniqueName="[nds_ready_data].[Comp_Groupings].[All]" dimensionUniqueName="[nds_ready_data]" displayFolder="" count="0" memberValueDatatype="130" unbalanced="0"/>
    <cacheHierarchy uniqueName="[nds_ready_data].[Data Reference]" caption="Data Reference" attribute="1" defaultMemberUniqueName="[nds_ready_data].[Data Reference].[All]" allUniqueName="[nds_ready_data].[Data Reference].[All]" dimensionUniqueName="[nds_ready_data]" displayFolder="" count="0" memberValueDatatype="20" unbalanced="0"/>
    <cacheHierarchy uniqueName="[nds_ready_data].[Data Year]" caption="Data Year" attribute="1" defaultMemberUniqueName="[nds_ready_data].[Data Year].[All]" allUniqueName="[nds_ready_data].[Data Year].[All]" dimensionUniqueName="[nds_ready_data]" displayFolder="" count="0" memberValueDatatype="20" unbalanced="0"/>
    <cacheHierarchy uniqueName="[nds_ready_data].[Date Determined]" caption="Date Determined" attribute="1" time="1" defaultMemberUniqueName="[nds_ready_data].[Date Determined].[All]" allUniqueName="[nds_ready_data].[Date Determined].[All]" dimensionUniqueName="[nds_ready_data]" displayFolder="" count="0" memberValueDatatype="7" unbalanced="0"/>
    <cacheHierarchy uniqueName="[nds_ready_data].[Date First Day Back]" caption="Date First Day Back" attribute="1" time="1" defaultMemberUniqueName="[nds_ready_data].[Date First Day Back].[All]" allUniqueName="[nds_ready_data].[Date First Day Back].[All]" dimensionUniqueName="[nds_ready_data]" displayFolder="" count="0" memberValueDatatype="7" unbalanced="0"/>
    <cacheHierarchy uniqueName="[nds_ready_data].[Date First Day Off Work]" caption="Date First Day Off Work" attribute="1" time="1" defaultMemberUniqueName="[nds_ready_data].[Date First Day Off Work].[All]" allUniqueName="[nds_ready_data].[Date First Day Off Work].[All]" dimensionUniqueName="[nds_ready_data]" displayFolder="" count="0" memberValueDatatype="7" unbalanced="0"/>
    <cacheHierarchy uniqueName="[nds_ready_data].[Date Last Weekly Benefit Paid]" caption="Date Last Weekly Benefit Paid" attribute="1" time="1" defaultMemberUniqueName="[nds_ready_data].[Date Last Weekly Benefit Paid].[All]" allUniqueName="[nds_ready_data].[Date Last Weekly Benefit Paid].[All]" dimensionUniqueName="[nds_ready_data]" displayFolder="" count="0" memberValueDatatype="7" unbalanced="0"/>
    <cacheHierarchy uniqueName="[nds_ready_data].[Date Most Recent Return]" caption="Date Most Recent Return" attribute="1" time="1" defaultMemberUniqueName="[nds_ready_data].[Date Most Recent Return].[All]" allUniqueName="[nds_ready_data].[Date Most Recent Return].[All]" dimensionUniqueName="[nds_ready_data]" displayFolder="" count="0" memberValueDatatype="7" unbalanced="0"/>
    <cacheHierarchy uniqueName="[nds_ready_data].[Date of Lodgement]" caption="Date of Lodgement" attribute="1" time="1" defaultMemberUniqueName="[nds_ready_data].[Date of Lodgement].[All]" allUniqueName="[nds_ready_data].[Date of Lodgement].[All]" dimensionUniqueName="[nds_ready_data]" displayFolder="" count="0" memberValueDatatype="7" unbalanced="0"/>
    <cacheHierarchy uniqueName="[nds_ready_data].[Date of Occurence]" caption="Date of Occurence" attribute="1" time="1" defaultMemberUniqueName="[nds_ready_data].[Date of Occurence].[All]" allUniqueName="[nds_ready_data].[Date of Occurence].[All]" dimensionUniqueName="[nds_ready_data]" displayFolder="" count="0" memberValueDatatype="7" unbalanced="0"/>
    <cacheHierarchy uniqueName="[nds_ready_data].[Date Report to Employer]" caption="Date Report to Employer" attribute="1" time="1" defaultMemberUniqueName="[nds_ready_data].[Date Report to Employer].[All]" allUniqueName="[nds_ready_data].[Date Report to Employer].[All]" dimensionUniqueName="[nds_ready_data]" displayFolder="" count="0" memberValueDatatype="7" unbalanced="0"/>
    <cacheHierarchy uniqueName="[nds_ready_data].[Duty Status]" caption="Duty Status" attribute="1" defaultMemberUniqueName="[nds_ready_data].[Duty Status].[All]" allUniqueName="[nds_ready_data].[Duty Status].[All]" dimensionUniqueName="[nds_ready_data]" displayFolder="" count="0" memberValueDatatype="20" unbalanced="0"/>
    <cacheHierarchy uniqueName="[nds_ready_data].[Employer Industry]" caption="Employer Industry" attribute="1" defaultMemberUniqueName="[nds_ready_data].[Employer Industry].[All]" allUniqueName="[nds_ready_data].[Employer Industry].[All]" dimensionUniqueName="[nds_ready_data]" displayFolder="" count="0" memberValueDatatype="130" unbalanced="0"/>
    <cacheHierarchy uniqueName="[nds_ready_data].[Employer Size]" caption="Employer Size" attribute="1" defaultMemberUniqueName="[nds_ready_data].[Employer Size].[All]" allUniqueName="[nds_ready_data].[Employer Size].[All]" dimensionUniqueName="[nds_ready_data]" displayFolder="" count="0" memberValueDatatype="20" unbalanced="0"/>
    <cacheHierarchy uniqueName="[nds_ready_data].[ID]" caption="ID" attribute="1" defaultMemberUniqueName="[nds_ready_data].[ID].[All]" allUniqueName="[nds_ready_data].[ID].[All]" dimensionUniqueName="[nds_ready_data]" displayFolder="" count="0" memberValueDatatype="130" unbalanced="0"/>
    <cacheHierarchy uniqueName="[nds_ready_data].[Imputed Hours Worked per Week]" caption="Imputed Hours Worked per Week" attribute="1" defaultMemberUniqueName="[nds_ready_data].[Imputed Hours Worked per Week].[All]" allUniqueName="[nds_ready_data].[Imputed Hours Worked per Week].[All]" dimensionUniqueName="[nds_ready_data]" displayFolder="" count="0" memberValueDatatype="5" unbalanced="0"/>
    <cacheHierarchy uniqueName="[nds_ready_data].[Industry of Workplace]" caption="Industry of Workplace" attribute="1" defaultMemberUniqueName="[nds_ready_data].[Industry of Workplace].[All]" allUniqueName="[nds_ready_data].[Industry of Workplace].[All]" dimensionUniqueName="[nds_ready_data]" displayFolder="" count="0" memberValueDatatype="130" unbalanced="0"/>
    <cacheHierarchy uniqueName="[nds_ready_data].[Is_Preliminary]" caption="Is_Preliminary" attribute="1" defaultMemberUniqueName="[nds_ready_data].[Is_Preliminary].[All]" allUniqueName="[nds_ready_data].[Is_Preliminary].[All]" dimensionUniqueName="[nds_ready_data]" displayFolder="" count="0" memberValueDatatype="20" unbalanced="0"/>
    <cacheHierarchy uniqueName="[nds_ready_data].[Jurisdiction]" caption="Jurisdiction" attribute="1" defaultMemberUniqueName="[nds_ready_data].[Jurisdiction].[All]" allUniqueName="[nds_ready_data].[Jurisdiction].[All]" dimensionUniqueName="[nds_ready_data]" displayFolder="" count="0" memberValueDatatype="130" unbalanced="0"/>
    <cacheHierarchy uniqueName="[nds_ready_data].[Jurisdiction_Code]" caption="Jurisdiction_Code" attribute="1" defaultMemberUniqueName="[nds_ready_data].[Jurisdiction_Code].[All]" allUniqueName="[nds_ready_data].[Jurisdiction_Code].[All]" dimensionUniqueName="[nds_ready_data]" displayFolder="" count="0" memberValueDatatype="20" unbalanced="0"/>
    <cacheHierarchy uniqueName="[nds_ready_data].[Labour Hire Indicator]" caption="Labour Hire Indicator" attribute="1" defaultMemberUniqueName="[nds_ready_data].[Labour Hire Indicator].[All]" allUniqueName="[nds_ready_data].[Labour Hire Indicator].[All]" dimensionUniqueName="[nds_ready_data]" displayFolder="" count="0" memberValueDatatype="20" unbalanced="0"/>
    <cacheHierarchy uniqueName="[nds_ready_data].[Mechanism of Incident]" caption="Mechanism of Incident" attribute="1" defaultMemberUniqueName="[nds_ready_data].[Mechanism of Incident].[All]" allUniqueName="[nds_ready_data].[Mechanism of Incident].[All]" dimensionUniqueName="[nds_ready_data]" displayFolder="" count="0" memberValueDatatype="130" unbalanced="0"/>
    <cacheHierarchy uniqueName="[nds_ready_data].[Nature of Injury]" caption="Nature of Injury" attribute="1" defaultMemberUniqueName="[nds_ready_data].[Nature of Injury].[All]" allUniqueName="[nds_ready_data].[Nature of Injury].[All]" dimensionUniqueName="[nds_ready_data]" displayFolder="" count="0" memberValueDatatype="130" unbalanced="0"/>
    <cacheHierarchy uniqueName="[nds_ready_data].[Occupation]" caption="Occupation" attribute="1" defaultMemberUniqueName="[nds_ready_data].[Occupation].[All]" allUniqueName="[nds_ready_data].[Occupation].[All]" dimensionUniqueName="[nds_ready_data]" displayFolder="" count="0" memberValueDatatype="130" unbalanced="0"/>
    <cacheHierarchy uniqueName="[nds_ready_data].[Pop_1_AC]" caption="Pop_1_AC" attribute="1" defaultMemberUniqueName="[nds_ready_data].[Pop_1_AC].[All]" allUniqueName="[nds_ready_data].[Pop_1_AC].[All]" dimensionUniqueName="[nds_ready_data]" displayFolder="" count="0" memberValueDatatype="20" unbalanced="0"/>
    <cacheHierarchy uniqueName="[nds_ready_data].[Pop_2_LTC]" caption="Pop_2_LTC" attribute="1" defaultMemberUniqueName="[nds_ready_data].[Pop_2_LTC].[All]" allUniqueName="[nds_ready_data].[Pop_2_LTC].[All]" dimensionUniqueName="[nds_ready_data]" displayFolder="" count="0" memberValueDatatype="20" unbalanced="0"/>
    <cacheHierarchy uniqueName="[nds_ready_data].[Pop_3_SC]" caption="Pop_3_SC" attribute="1" defaultMemberUniqueName="[nds_ready_data].[Pop_3_SC].[All]" allUniqueName="[nds_ready_data].[Pop_3_SC].[All]" dimensionUniqueName="[nds_ready_data]" displayFolder="" count="0" memberValueDatatype="20" unbalanced="0"/>
    <cacheHierarchy uniqueName="[nds_ready_data].[Pop_4_PIC]" caption="Pop_4_PIC" attribute="1" defaultMemberUniqueName="[nds_ready_data].[Pop_4_PIC].[All]" allUniqueName="[nds_ready_data].[Pop_4_PIC].[All]" dimensionUniqueName="[nds_ready_data]" displayFolder="" count="0" memberValueDatatype="20" unbalanced="0"/>
    <cacheHierarchy uniqueName="[nds_ready_data].[Pop_5_STLC]" caption="Pop_5_STLC" attribute="1" defaultMemberUniqueName="[nds_ready_data].[Pop_5_STLC].[All]" allUniqueName="[nds_ready_data].[Pop_5_STLC].[All]" dimensionUniqueName="[nds_ready_data]" displayFolder="" count="0" memberValueDatatype="20" unbalanced="0"/>
    <cacheHierarchy uniqueName="[nds_ready_data].[Pop_6_SC_C]" caption="Pop_6_SC_C" attribute="1" defaultMemberUniqueName="[nds_ready_data].[Pop_6_SC_C].[All]" allUniqueName="[nds_ready_data].[Pop_6_SC_C].[All]" dimensionUniqueName="[nds_ready_data]" displayFolder="" count="0" memberValueDatatype="20" unbalanced="0"/>
    <cacheHierarchy uniqueName="[nds_ready_data].[Pop_Binary_code]" caption="Pop_Binary_code" attribute="1" defaultMemberUniqueName="[nds_ready_data].[Pop_Binary_code].[All]" allUniqueName="[nds_ready_data].[Pop_Binary_code].[All]" dimensionUniqueName="[nds_ready_data]" displayFolder="" count="0" memberValueDatatype="130" unbalanced="0"/>
    <cacheHierarchy uniqueName="[nds_ready_data].[Residence Postcode]" caption="Residence Postcode" attribute="1" defaultMemberUniqueName="[nds_ready_data].[Residence Postcode].[All]" allUniqueName="[nds_ready_data].[Residence Postcode].[All]" dimensionUniqueName="[nds_ready_data]" displayFolder="" count="0" memberValueDatatype="130" unbalanced="0"/>
    <cacheHierarchy uniqueName="[nds_ready_data].[Self Insurance Indicator]" caption="Self Insurance Indicator" attribute="1" defaultMemberUniqueName="[nds_ready_data].[Self Insurance Indicator].[All]" allUniqueName="[nds_ready_data].[Self Insurance Indicator].[All]" dimensionUniqueName="[nds_ready_data]" displayFolder="" count="0" memberValueDatatype="20" unbalanced="0"/>
    <cacheHierarchy uniqueName="[nds_ready_data].[Severity Indicator]" caption="Severity Indicator" attribute="1" defaultMemberUniqueName="[nds_ready_data].[Severity Indicator].[All]" allUniqueName="[nds_ready_data].[Severity Indicator].[All]" dimensionUniqueName="[nds_ready_data]" displayFolder="" count="0" memberValueDatatype="20" unbalanced="0"/>
    <cacheHierarchy uniqueName="[nds_ready_data].[Sex]" caption="Sex" attribute="1" defaultMemberUniqueName="[nds_ready_data].[Sex].[All]" allUniqueName="[nds_ready_data].[Sex].[All]" dimensionUniqueName="[nds_ready_data]" displayFolder="" count="0" memberValueDatatype="20" unbalanced="0"/>
    <cacheHierarchy uniqueName="[nds_ready_data].[Time lost]" caption="Time lost" attribute="1" defaultMemberUniqueName="[nds_ready_data].[Time lost].[All]" allUniqueName="[nds_ready_data].[Time lost].[All]" dimensionUniqueName="[nds_ready_data]" displayFolder="" count="0" memberValueDatatype="5" unbalanced="0"/>
    <cacheHierarchy uniqueName="[nds_ready_data].[Time Lost in Weeks (Reporting)]" caption="Time Lost in Weeks (Reporting)" attribute="1" defaultMemberUniqueName="[nds_ready_data].[Time Lost in Weeks (Reporting)].[All]" allUniqueName="[nds_ready_data].[Time Lost in Weeks (Reporting)].[All]" dimensionUniqueName="[nds_ready_data]" displayFolder="" count="0" memberValueDatatype="5" unbalanced="0"/>
    <cacheHierarchy uniqueName="[nds_ready_data].[TL_Groupings]" caption="TL_Groupings" attribute="1" defaultMemberUniqueName="[nds_ready_data].[TL_Groupings].[All]" allUniqueName="[nds_ready_data].[TL_Groupings].[All]" dimensionUniqueName="[nds_ready_data]" displayFolder="" count="0" memberValueDatatype="130" unbalanced="0"/>
    <cacheHierarchy uniqueName="[nds_ready_data].[Total Allied Health]" caption="Total Allied Health" attribute="1" defaultMemberUniqueName="[nds_ready_data].[Total Allied Health].[All]" allUniqueName="[nds_ready_data].[Total Allied Health].[All]" dimensionUniqueName="[nds_ready_data]" displayFolder="" count="0" memberValueDatatype="20" unbalanced="0"/>
    <cacheHierarchy uniqueName="[nds_ready_data].[Total Common Law E]" caption="Total Common Law E" attribute="1" defaultMemberUniqueName="[nds_ready_data].[Total Common Law E].[All]" allUniqueName="[nds_ready_data].[Total Common Law E].[All]" dimensionUniqueName="[nds_ready_data]" displayFolder="" count="0" memberValueDatatype="20" unbalanced="0"/>
    <cacheHierarchy uniqueName="[nds_ready_data].[Total Common Law NE]" caption="Total Common Law NE" attribute="1" defaultMemberUniqueName="[nds_ready_data].[Total Common Law NE].[All]" allUniqueName="[nds_ready_data].[Total Common Law NE].[All]" dimensionUniqueName="[nds_ready_data]" displayFolder="" count="0" memberValueDatatype="20" unbalanced="0"/>
    <cacheHierarchy uniqueName="[nds_ready_data].[Total Common Law Sum]" caption="Total Common Law Sum" attribute="1" defaultMemberUniqueName="[nds_ready_data].[Total Common Law Sum].[All]" allUniqueName="[nds_ready_data].[Total Common Law Sum].[All]" dimensionUniqueName="[nds_ready_data]" displayFolder="" count="0" memberValueDatatype="20" unbalanced="0"/>
    <cacheHierarchy uniqueName="[nds_ready_data].[Total Death Benefits]" caption="Total Death Benefits" attribute="1" defaultMemberUniqueName="[nds_ready_data].[Total Death Benefits].[All]" allUniqueName="[nds_ready_data].[Total Death Benefits].[All]" dimensionUniqueName="[nds_ready_data]" displayFolder="" count="0" memberValueDatatype="20" unbalanced="0"/>
    <cacheHierarchy uniqueName="[nds_ready_data].[Total Hospital]" caption="Total Hospital" attribute="1" defaultMemberUniqueName="[nds_ready_data].[Total Hospital].[All]" allUniqueName="[nds_ready_data].[Total Hospital].[All]" dimensionUniqueName="[nds_ready_data]" displayFolder="" count="0" memberValueDatatype="20" unbalanced="0"/>
    <cacheHierarchy uniqueName="[nds_ready_data].[Total Impairments Sum]" caption="Total Impairments Sum" attribute="1" defaultMemberUniqueName="[nds_ready_data].[Total Impairments Sum].[All]" allUniqueName="[nds_ready_data].[Total Impairments Sum].[All]" dimensionUniqueName="[nds_ready_data]" displayFolder="" count="0" memberValueDatatype="20" unbalanced="0"/>
    <cacheHierarchy uniqueName="[nds_ready_data].[Total Medical]" caption="Total Medical" attribute="1" defaultMemberUniqueName="[nds_ready_data].[Total Medical].[All]" allUniqueName="[nds_ready_data].[Total Medical].[All]" dimensionUniqueName="[nds_ready_data]" displayFolder="" count="0" memberValueDatatype="20" unbalanced="0"/>
    <cacheHierarchy uniqueName="[nds_ready_data].[Total Non-Compensation Legal]" caption="Total Non-Compensation Legal" attribute="1" defaultMemberUniqueName="[nds_ready_data].[Total Non-Compensation Legal].[All]" allUniqueName="[nds_ready_data].[Total Non-Compensation Legal].[All]" dimensionUniqueName="[nds_ready_data]" displayFolder="" count="0" memberValueDatatype="20" unbalanced="0"/>
    <cacheHierarchy uniqueName="[nds_ready_data].[Total Non-Compensation Other]" caption="Total Non-Compensation Other" attribute="1" defaultMemberUniqueName="[nds_ready_data].[Total Non-Compensation Other].[All]" allUniqueName="[nds_ready_data].[Total Non-Compensation Other].[All]" dimensionUniqueName="[nds_ready_data]" displayFolder="" count="0" memberValueDatatype="20" unbalanced="0"/>
    <cacheHierarchy uniqueName="[nds_ready_data].[Total Other Goods]" caption="Total Other Goods" attribute="1" defaultMemberUniqueName="[nds_ready_data].[Total Other Goods].[All]" allUniqueName="[nds_ready_data].[Total Other Goods].[All]" dimensionUniqueName="[nds_ready_data]" displayFolder="" count="0" memberValueDatatype="20" unbalanced="0"/>
    <cacheHierarchy uniqueName="[nds_ready_data].[Total Payments (reporting)]" caption="Total Payments (reporting)" attribute="1" defaultMemberUniqueName="[nds_ready_data].[Total Payments (reporting)].[All]" allUniqueName="[nds_ready_data].[Total Payments (reporting)].[All]" dimensionUniqueName="[nds_ready_data]" displayFolder="" count="0" memberValueDatatype="20" unbalanced="0"/>
    <cacheHierarchy uniqueName="[nds_ready_data].[Total Redemption Sum]" caption="Total Redemption Sum" attribute="1" defaultMemberUniqueName="[nds_ready_data].[Total Redemption Sum].[All]" allUniqueName="[nds_ready_data].[Total Redemption Sum].[All]" dimensionUniqueName="[nds_ready_data]" displayFolder="" count="0" memberValueDatatype="20" unbalanced="0"/>
    <cacheHierarchy uniqueName="[nds_ready_data].[Total Statutory Lump Sum]" caption="Total Statutory Lump Sum" attribute="1" defaultMemberUniqueName="[nds_ready_data].[Total Statutory Lump Sum].[All]" allUniqueName="[nds_ready_data].[Total Statutory Lump Sum].[All]" dimensionUniqueName="[nds_ready_data]" displayFolder="" count="0" memberValueDatatype="20" unbalanced="0"/>
    <cacheHierarchy uniqueName="[nds_ready_data].[Total Vocational]" caption="Total Vocational" attribute="1" defaultMemberUniqueName="[nds_ready_data].[Total Vocational].[All]" allUniqueName="[nds_ready_data].[Total Vocational].[All]" dimensionUniqueName="[nds_ready_data]" displayFolder="" count="0" memberValueDatatype="20" unbalanced="0"/>
    <cacheHierarchy uniqueName="[nds_ready_data].[Total Weekly Benefits]" caption="Total Weekly Benefits" attribute="1" defaultMemberUniqueName="[nds_ready_data].[Total Weekly Benefits].[All]" allUniqueName="[nds_ready_data].[Total Weekly Benefits].[All]" dimensionUniqueName="[nds_ready_data]" displayFolder="" count="0" memberValueDatatype="20" unbalanced="0"/>
    <cacheHierarchy uniqueName="[nds_ready_data].[Weekly Earnings]" caption="Weekly Earnings" attribute="1" defaultMemberUniqueName="[nds_ready_data].[Weekly Earnings].[All]" allUniqueName="[nds_ready_data].[Weekly Earnings].[All]" dimensionUniqueName="[nds_ready_data]" displayFolder="" count="0" memberValueDatatype="20" unbalanced="0"/>
    <cacheHierarchy uniqueName="[nds_ready_data].[Work Status]" caption="Work Status" attribute="1" defaultMemberUniqueName="[nds_ready_data].[Work Status].[All]" allUniqueName="[nds_ready_data].[Work Status].[All]" dimensionUniqueName="[nds_ready_data]" displayFolder="" count="0" memberValueDatatype="20" unbalanced="0"/>
    <cacheHierarchy uniqueName="[nds_ready_data].[Workplace Postcode]" caption="Workplace Postcode" attribute="1" defaultMemberUniqueName="[nds_ready_data].[Workplace Postcode].[All]" allUniqueName="[nds_ready_data].[Workplace Postcode].[All]" dimensionUniqueName="[nds_ready_data]" displayFolder="" count="0" memberValueDatatype="130" unbalanced="0"/>
    <cacheHierarchy uniqueName="[nds_ready_data].[Year of lodgement]" caption="Year of lodgement" attribute="1" defaultMemberUniqueName="[nds_ready_data].[Year of lodgement].[All]" allUniqueName="[nds_ready_data].[Year of lodgement].[All]" dimensionUniqueName="[nds_ready_data]" displayFolder="" count="0" memberValueDatatype="20" unbalanced="0"/>
    <cacheHierarchy uniqueName="[Value_for_no_breakdown].[Data]" caption="Data" attribute="1" defaultMemberUniqueName="[Value_for_no_breakdown].[Data].[All]" allUniqueName="[Value_for_no_breakdown].[Data].[All]" dimensionUniqueName="[Value_for_no_breakdown]" displayFolder="" count="0" memberValueDatatype="130" unbalanced="0"/>
    <cacheHierarchy uniqueName="[_Dimension 1].[Dimension One Fields]" caption="Dimension One Fields" attribute="1" defaultMemberUniqueName="[_Dimension 1].[Dimension One Fields].[All]" allUniqueName="[_Dimension 1].[Dimension One Fields].[All]" dimensionUniqueName="[_Dimension 1]" displayFolder="" count="0" memberValueDatatype="130" unbalanced="0" hidden="1"/>
    <cacheHierarchy uniqueName="[_Dimension 1].[Dimension One Order]" caption="Dimension One Order" attribute="1" defaultMemberUniqueName="[_Dimension 1].[Dimension One Order].[All]" allUniqueName="[_Dimension 1].[Dimension One Order].[All]" dimensionUniqueName="[_Dimension 1]" displayFolder="" count="0" memberValueDatatype="20" unbalanced="0" hidden="1"/>
    <cacheHierarchy uniqueName="[_Dimension 2].[Dimension2 Fields]" caption="Dimension2 Fields" attribute="1" defaultMemberUniqueName="[_Dimension 2].[Dimension2 Fields].[All]" allUniqueName="[_Dimension 2].[Dimension2 Fields].[All]" dimensionUniqueName="[_Dimension 2]" displayFolder="" count="0" memberValueDatatype="130" unbalanced="0" hidden="1"/>
    <cacheHierarchy uniqueName="[_Dimension 2].[Dimension2 Order]" caption="Dimension2 Order" attribute="1" defaultMemberUniqueName="[_Dimension 2].[Dimension2 Order].[All]" allUniqueName="[_Dimension 2].[Dimension2 Order].[All]" dimensionUniqueName="[_Dimension 2]" displayFolder="" count="0" memberValueDatatype="20" unbalanced="0" hidden="1"/>
    <cacheHierarchy uniqueName="[_Dimension 3].[Dimension Three Fields]" caption="Dimension Three Fields" attribute="1" defaultMemberUniqueName="[_Dimension 3].[Dimension Three Fields].[All]" allUniqueName="[_Dimension 3].[Dimension Three Fields].[All]" dimensionUniqueName="[_Dimension 3]" displayFolder="" count="0" memberValueDatatype="130" unbalanced="0" hidden="1"/>
    <cacheHierarchy uniqueName="[_Dimension 3].[Dimension Three Order]" caption="Dimension Three Order" attribute="1" defaultMemberUniqueName="[_Dimension 3].[Dimension Three Order].[All]" allUniqueName="[_Dimension 3].[Dimension Three Order].[All]" dimensionUniqueName="[_Dimension 3]" displayFolder="" count="0" memberValueDatatype="20" unbalanced="0" hidden="1"/>
    <cacheHierarchy uniqueName="[_Sub Dimension One].[Sub Dimension One Fields]" caption="Sub Dimension One Fields" attribute="1" defaultMemberUniqueName="[_Sub Dimension One].[Sub Dimension One Fields].[All]" allUniqueName="[_Sub Dimension One].[Sub Dimension One Fields].[All]" dimensionUniqueName="[_Sub Dimension One]" displayFolder="" count="0" memberValueDatatype="130" unbalanced="0" hidden="1"/>
    <cacheHierarchy uniqueName="[_Sub Dimension One].[Sub Dimension One Order]" caption="Sub Dimension One Order" attribute="1" defaultMemberUniqueName="[_Sub Dimension One].[Sub Dimension One Order].[All]" allUniqueName="[_Sub Dimension One].[Sub Dimension One Order].[All]" dimensionUniqueName="[_Sub Dimension One]" displayFolder="" count="0" memberValueDatatype="20" unbalanced="0" hidden="1"/>
    <cacheHierarchy uniqueName="[ClaimType_Limiter].[Pop_Binary_code]" caption="Pop_Binary_code" attribute="1" defaultMemberUniqueName="[ClaimType_Limiter].[Pop_Binary_code].[All]" allUniqueName="[ClaimType_Limiter].[Pop_Binary_code].[All]" dimensionUniqueName="[ClaimType_Limiter]" displayFolder="" count="0" memberValueDatatype="130" unbalanced="0" hidden="1"/>
    <cacheHierarchy uniqueName="[dim_Jurisdiction].[ABS_Code]" caption="ABS_Code" attribute="1" defaultMemberUniqueName="[dim_Jurisdiction].[ABS_Code].[All]" allUniqueName="[dim_Jurisdiction].[ABS_Code].[All]" dimensionUniqueName="[dim_Jurisdiction]" displayFolder="" count="0" memberValueDatatype="20" unbalanced="0" hidden="1"/>
    <cacheHierarchy uniqueName="[dim_Jurisdiction].[Insurer]" caption="Insurer" attribute="1" defaultMemberUniqueName="[dim_Jurisdiction].[Insurer].[All]" allUniqueName="[dim_Jurisdiction].[Insurer].[All]" dimensionUniqueName="[dim_Jurisdiction]" displayFolder="" count="0" memberValueDatatype="130" unbalanced="0" hidden="1"/>
    <cacheHierarchy uniqueName="[dim_Jurisdiction].[Insurer_ABR]" caption="Insurer_ABR" attribute="1" defaultMemberUniqueName="[dim_Jurisdiction].[Insurer_ABR].[All]" allUniqueName="[dim_Jurisdiction].[Insurer_ABR].[All]" dimensionUniqueName="[dim_Jurisdiction]" displayFolder="" count="0" memberValueDatatype="130" unbalanced="0" hidden="1"/>
    <cacheHierarchy uniqueName="[dim_Jurisdiction].[Jurisdiction_Abr]" caption="Jurisdiction_Abr" attribute="1" defaultMemberUniqueName="[dim_Jurisdiction].[Jurisdiction_Abr].[All]" allUniqueName="[dim_Jurisdiction].[Jurisdiction_Abr].[All]" dimensionUniqueName="[dim_Jurisdiction]" displayFolder="" count="0" memberValueDatatype="130" unbalanced="0" hidden="1"/>
    <cacheHierarchy uniqueName="[dim_Jurisdiction].[Jurisdiction_Code]" caption="Jurisdiction_Code" attribute="1" defaultMemberUniqueName="[dim_Jurisdiction].[Jurisdiction_Code].[All]" allUniqueName="[dim_Jurisdiction].[Jurisdiction_Code].[All]" dimensionUniqueName="[dim_Jurisdiction]" displayFolder="" count="0" memberValueDatatype="20" unbalanced="0" hidden="1"/>
    <cacheHierarchy uniqueName="[dim_Jurisdiction].[Jurisdiction_Full]" caption="Jurisdiction_Full" attribute="1" defaultMemberUniqueName="[dim_Jurisdiction].[Jurisdiction_Full].[All]" allUniqueName="[dim_Jurisdiction].[Jurisdiction_Full].[All]" dimensionUniqueName="[dim_Jurisdiction]" displayFolder="" count="0" memberValueDatatype="130" unbalanced="0" hidden="1"/>
    <cacheHierarchy uniqueName="[dim_Jurisdiction].[Jurisdiction_Sort]" caption="Jurisdiction_Sort" attribute="1" defaultMemberUniqueName="[dim_Jurisdiction].[Jurisdiction_Sort].[All]" allUniqueName="[dim_Jurisdiction].[Jurisdiction_Sort].[All]" dimensionUniqueName="[dim_Jurisdiction]" displayFolder="" count="0" memberValueDatatype="20" unbalanced="0" hidden="1"/>
    <cacheHierarchy uniqueName="[dim_Jurisdiction].[NDS_reporting_organisation]" caption="NDS_reporting_organisation" attribute="1" defaultMemberUniqueName="[dim_Jurisdiction].[NDS_reporting_organisation].[All]" allUniqueName="[dim_Jurisdiction].[NDS_reporting_organisation].[All]" dimensionUniqueName="[dim_Jurisdiction]" displayFolder="" count="0" memberValueDatatype="130" unbalanced="0" hidden="1"/>
    <cacheHierarchy uniqueName="[dim_Jurisdiction].[NDS_reporting_organisation_ABR]" caption="NDS_reporting_organisation_ABR" attribute="1" defaultMemberUniqueName="[dim_Jurisdiction].[NDS_reporting_organisation_ABR].[All]" allUniqueName="[dim_Jurisdiction].[NDS_reporting_organisation_ABR].[All]" dimensionUniqueName="[dim_Jurisdiction]" displayFolder="" count="0" memberValueDatatype="130" unbalanced="0" hidden="1"/>
    <cacheHierarchy uniqueName="[dim_Jurisdiction].[NRTW_Index]" caption="NRTW_Index" attribute="1" defaultMemberUniqueName="[dim_Jurisdiction].[NRTW_Index].[All]" allUniqueName="[dim_Jurisdiction].[NRTW_Index].[All]" dimensionUniqueName="[dim_Jurisdiction]" displayFolder="" count="0" memberValueDatatype="20" unbalanced="0" hidden="1"/>
    <cacheHierarchy uniqueName="[dim_Jurisdiction].[State_Code]" caption="State_Code" attribute="1" defaultMemberUniqueName="[dim_Jurisdiction].[State_Code].[All]" allUniqueName="[dim_Jurisdiction].[State_Code].[All]" dimensionUniqueName="[dim_Jurisdiction]" displayFolder="" count="0" memberValueDatatype="20" unbalanced="0" hidden="1"/>
    <cacheHierarchy uniqueName="[dim_Jurisdiction].[State_Short]" caption="State_Short" attribute="1" defaultMemberUniqueName="[dim_Jurisdiction].[State_Short].[All]" allUniqueName="[dim_Jurisdiction].[State_Short].[All]" dimensionUniqueName="[dim_Jurisdiction]" displayFolder="" count="0" memberValueDatatype="130" unbalanced="0" hidden="1"/>
    <cacheHierarchy uniqueName="[Measures].[Number of claims]" caption="Number of claims" measure="1" displayFolder="" measureGroup="_Measures" count="0"/>
    <cacheHierarchy uniqueName="[Measures].[Proportion of claims]" caption="Proportion of claims" measure="1" displayFolder="" measureGroup="_Measures" count="0"/>
    <cacheHierarchy uniqueName="[Measures].[Median time lost (working weeks)]" caption="Median time lost (working weeks)" measure="1" displayFolder="" measureGroup="_Measures" count="0"/>
    <cacheHierarchy uniqueName="[Measures].[Median compensation paid ($)]" caption="Median compensation paid ($)" measure="1" displayFolder="" measureGroup="_Measures" count="0"/>
    <cacheHierarchy uniqueName="[Measures].[Year Range]" caption="Year Range" measure="1" displayFolder="" measureGroup="_Measures" count="0"/>
    <cacheHierarchy uniqueName="[Measures].[MinCount]" caption="MinCount" measure="1" displayFolder="" measureGroup="_Measures" count="0"/>
    <cacheHierarchy uniqueName="[Measures].[Rank]" caption="Rank" measure="1" displayFolder="" measureGroup="_Measures" count="0"/>
    <cacheHierarchy uniqueName="[Measures].[SecondarySuppression]" caption="SecondarySuppression" measure="1" displayFolder="" measureGroup="_Measures" count="0"/>
    <cacheHierarchy uniqueName="[Measures].[NP Claims]" caption="NP Claims" measure="1" displayFolder="" measureGroup="_Measures" count="0"/>
    <cacheHierarchy uniqueName="[Measures].[Max Fin. Year]" caption="Max Fin. Year" measure="1" displayFolder="" measureGroup="_Measures" count="0"/>
    <cacheHierarchy uniqueName="[Measures].[Median compensation paid ($) NP]" caption="Median compensation paid ($) NP" measure="1" displayFolder="" measureGroup="_Measures" count="0"/>
    <cacheHierarchy uniqueName="[Measures].[Median time lost (working weeks) NP]" caption="Median time lost (working weeks) NP" measure="1" displayFolder="" measureGroup="_Measures" count="0"/>
    <cacheHierarchy uniqueName="[Measures].[Number of claims (by Occurrence date)]" caption="Number of claims (by Occurrence date)" measure="1" displayFolder="" measureGroup="_Measures" count="0"/>
    <cacheHierarchy uniqueName="[Measures].[Ind Hours]" caption="Ind Hours" measure="1" displayFolder="" measureGroup="_Industry" count="0"/>
    <cacheHierarchy uniqueName="[Measures].[Ind Hours RSE]" caption="Ind Hours RSE" measure="1" displayFolder="" measureGroup="_Industry" count="0"/>
    <cacheHierarchy uniqueName="[Measures].[Ind Jobs]" caption="Ind Jobs" measure="1" displayFolder="" measureGroup="_Industry" count="0"/>
    <cacheHierarchy uniqueName="[Measures].[Ind Jobs RSE]" caption="Ind Jobs RSE" measure="1" displayFolder="" measureGroup="_Industry" count="0"/>
    <cacheHierarchy uniqueName="[Measures].[Ind Inc Rate]" caption="Ind Inc Rate" measure="1" displayFolder="" measureGroup="_Industry" count="0"/>
    <cacheHierarchy uniqueName="[Measures].[Ind Freq Rate]" caption="Ind Freq Rate" measure="1" displayFolder="" measureGroup="_Industry" count="0"/>
    <cacheHierarchy uniqueName="[Measures].[Ind Freq Rate NP]" caption="Ind Freq Rate NP" measure="1" displayFolder="" measureGroup="_Industry" count="0"/>
    <cacheHierarchy uniqueName="[Measures].[Ind Inc Rate NP]" caption="Ind Inc Rate NP" measure="1" displayFolder="" measureGroup="_Industry" count="0" oneField="1">
      <fieldsUsage count="1">
        <fieldUsage x="5"/>
      </fieldsUsage>
    </cacheHierarchy>
    <cacheHierarchy uniqueName="[Measures].[Occ Hours]" caption="Occ Hours" measure="1" displayFolder="" measureGroup="_Occupation" count="0"/>
    <cacheHierarchy uniqueName="[Measures].[Occ Hours RSE]" caption="Occ Hours RSE" measure="1" displayFolder="" measureGroup="_Occupation" count="0"/>
    <cacheHierarchy uniqueName="[Measures].[Occ Jobs]" caption="Occ Jobs" measure="1" displayFolder="" measureGroup="_Occupation" count="0"/>
    <cacheHierarchy uniqueName="[Measures].[Occ Jobs RSE]" caption="Occ Jobs RSE" measure="1" displayFolder="" measureGroup="_Occupation" count="0"/>
    <cacheHierarchy uniqueName="[Measures].[Occ Inc Rate]" caption="Occ Inc Rate" measure="1" displayFolder="" measureGroup="_Occupation" count="0"/>
    <cacheHierarchy uniqueName="[Measures].[Occ Freq Rate]" caption="Occ Freq Rate" measure="1" displayFolder="" measureGroup="_Occupation" count="0"/>
    <cacheHierarchy uniqueName="[Measures].[Occ Freq Rate NP]" caption="Occ Freq Rate NP" measure="1" displayFolder="" measureGroup="_Occupation" count="0"/>
    <cacheHierarchy uniqueName="[Measures].[Occ Inc Rate NP]" caption="Occ Inc Rate NP" measure="1" displayFolder="" measureGroup="_Occupation" count="0"/>
    <cacheHierarchy uniqueName="[Measures].[Sex_selection]" caption="Sex_selection" measure="1" displayFolder="" measureGroup="_Display Selection Measures" count="0"/>
    <cacheHierarchy uniqueName="[Measures].[Age_selection]" caption="Age_selection" measure="1" displayFolder="" measureGroup="_Display Selection Measures" count="0"/>
    <cacheHierarchy uniqueName="[Measures].[Industry_selection]" caption="Industry_selection" measure="1" displayFolder="" measureGroup="_Display Selection Measures" count="0"/>
    <cacheHierarchy uniqueName="[Measures].[Industry_subdivision_selection]" caption="Industry_subdivision_selection" measure="1" displayFolder="" measureGroup="_Display Selection Measures" count="0"/>
    <cacheHierarchy uniqueName="[Measures].[Jurisdiction_selection]" caption="Jurisdiction_selection" measure="1" displayFolder="" measureGroup="_Display Selection Measures" count="0"/>
    <cacheHierarchy uniqueName="[Measures].[Severity_selection]" caption="Severity_selection" measure="1" displayFolder="" measureGroup="_Display Selection Measures" count="0"/>
    <cacheHierarchy uniqueName="[Measures].[Occupation_selection]" caption="Occupation_selection" measure="1" displayFolder="" measureGroup="_Display Selection Measures" count="0"/>
    <cacheHierarchy uniqueName="[Measures].[Occupation_submajor_group_selection]" caption="Occupation_submajor_group_selection" measure="1" displayFolder="" measureGroup="_Display Selection Measures" count="0"/>
    <cacheHierarchy uniqueName="[Measures].[Nature_selection_1digit]" caption="Nature_selection_1digit" measure="1" displayFolder="" measureGroup="_Display Selection Measures" count="0"/>
    <cacheHierarchy uniqueName="[Measures].[Mechanism_selection_1digit]" caption="Mechanism_selection_1digit" measure="1" displayFolder="" measureGroup="_Display Selection Measures" count="0"/>
    <cacheHierarchy uniqueName="[Measures].[Breakdown_Agency_selection_1digit]" caption="Breakdown_Agency_selection_1digit" measure="1" displayFolder="" measureGroup="_Display Selection Measures" count="0"/>
    <cacheHierarchy uniqueName="[Measures].[Bodily_location_selection_1digit]" caption="Bodily_location_selection_1digit" measure="1" displayFolder="" measureGroup="_Display Selection Measures" count="0"/>
    <cacheHierarchy uniqueName="[Measures].[Bodily_location_selection_2digit]" caption="Bodily_location_selection_2digit" measure="1" displayFolder="" measureGroup="_Display Selection Measures" count="0"/>
    <cacheHierarchy uniqueName="[Measures].[Breakdown_Agency_selection_2digit]" caption="Breakdown_Agency_selection_2digit" measure="1" displayFolder="" measureGroup="_Display Selection Measures" count="0"/>
    <cacheHierarchy uniqueName="[Measures].[Mechanism_selection_2digit]" caption="Mechanism_selection_2digit" measure="1" displayFolder="" measureGroup="_Display Selection Measures" count="0"/>
    <cacheHierarchy uniqueName="[Measures].[Nature_selection_2digit]" caption="Nature_selection_2digit" measure="1" displayFolder="" measureGroup="_Display Selection Measures" count="0"/>
    <cacheHierarchy uniqueName="[Measures].[State_selection]" caption="State_selection" measure="1" displayFolder="" measureGroup="_Display Selection Measures" count="0"/>
    <cacheHierarchy uniqueName="[Measures].[Age_selection_10year]" caption="Age_selection_10year" measure="1" displayFolder="" measureGroup="_Display Selection Measures" count="0"/>
    <cacheHierarchy uniqueName="[Measures].[Key_stats_indicator]" caption="Key_stats_indicator" measure="1" displayFolder="" measureGroup="_Display Selection Measures" count="0"/>
    <cacheHierarchy uniqueName="[Measures].[Selected_Claims_Pop]" caption="Selected_Claims_Pop" measure="1" displayFolder="" measureGroup="_Display Selection Measures" count="0"/>
    <cacheHierarchy uniqueName="[Measures].[Selected_Claim_Type]" caption="Selected_Claim_Type" measure="1" displayFolder="" measureGroup="_Display Selection Measures" count="0"/>
    <cacheHierarchy uniqueName="[Measures].[RAW Number of claims]" caption="RAW Number of claims" measure="1" displayFolder="" measureGroup="_Raw Measures" count="0"/>
    <cacheHierarchy uniqueName="[Measures].[RAW Median compensation paid ($)]" caption="RAW Median compensation paid ($)" measure="1" displayFolder="" measureGroup="_Raw Measures" count="0"/>
    <cacheHierarchy uniqueName="[Measures].[RAW Median time lost (working weeks)]" caption="RAW Median time lost (working weeks)" measure="1" displayFolder="" measureGroup="_Raw Measures" count="0"/>
    <cacheHierarchy uniqueName="[Measures].[RAW Ind Freq Rate]" caption="RAW Ind Freq Rate" measure="1" displayFolder="" measureGroup="_Raw Measures" count="0"/>
    <cacheHierarchy uniqueName="[Measures].[RAW Ind Inc Rate]" caption="RAW Ind Inc Rate" measure="1" displayFolder="" measureGroup="_Raw Measures" count="0"/>
    <cacheHierarchy uniqueName="[Measures].[RAW Occ Freq Rate]" caption="RAW Occ Freq Rate" measure="1" displayFolder="" measureGroup="_Raw Measures" count="0"/>
    <cacheHierarchy uniqueName="[Measures].[RAW Occ Inc Rate]" caption="RAW Occ Inc Rate" measure="1" displayFolder="" measureGroup="_Raw Measures" count="0"/>
    <cacheHierarchy uniqueName="[Measures].[RAW Number of claims (by Occurrence date)]" caption="RAW Number of claims (by Occurrence date)" measure="1" displayFolder="" measureGroup="_Raw Measures" count="0"/>
    <cacheHierarchy uniqueName="[Measures].[RAW Proportion of claims]" caption="RAW Proportion of claims" measure="1" displayFolder="" measureGroup="_Raw Measures" count="0"/>
    <cacheHierarchy uniqueName="[Measures].[RAW Median compensation paid ($) non-restricted]" caption="RAW Median compensation paid ($) non-restricted" measure="1" displayFolder="" measureGroup="_Raw Measures" count="0"/>
    <cacheHierarchy uniqueName="[Measures].[__Default measure]" caption="__Default measure" measure="1" displayFolder="" count="0" hidden="1"/>
  </cacheHierarchies>
  <kpis count="0"/>
  <dimensions count="26">
    <dimension name="_Dimension 1" uniqueName="[_Dimension 1]" caption="_Dimension 1"/>
    <dimension name="_Dimension 2" uniqueName="[_Dimension 2]" caption="_Dimension 2"/>
    <dimension name="_Dimension 3" uniqueName="[_Dimension 3]" caption="_Dimension 3"/>
    <dimension name="_Sub Dimension One" uniqueName="[_Sub Dimension One]" caption="_Sub Dimension One"/>
    <dimension name="ABS_Industry" uniqueName="[ABS_Industry]" caption="ABS_Industry"/>
    <dimension name="ABS_Occupation" uniqueName="[ABS_Occupation]" caption="ABS_Occupation"/>
    <dimension name="ClaimType_Lookup" uniqueName="[ClaimType_Lookup]" caption="ClaimType_Lookup"/>
    <dimension name="ClaimType_Slicer" uniqueName="[ClaimType_Slicer]" caption="ClaimType_Slicer"/>
    <dimension name="dim_Age_Group" uniqueName="[dim_Age_Group]" caption="dim_Age_Group"/>
    <dimension name="dim_ANZSCO" uniqueName="[dim_ANZSCO]" caption="dim_ANZSCO"/>
    <dimension name="dim_ANZSIC" uniqueName="[dim_ANZSIC]" caption="dim_ANZSIC"/>
    <dimension name="dim_ANZSIC_3digit" uniqueName="[dim_ANZSIC_3digit]" caption="dim_ANZSIC_3digit"/>
    <dimension name="dim_Date" uniqueName="[dim_Date]" caption="dim_Date"/>
    <dimension name="dim_Jurisdiction_Subset" uniqueName="[dim_Jurisdiction_Subset]" caption="dim_Jurisdiction_Subset"/>
    <dimension name="dim_Severity" uniqueName="[dim_Severity]" caption="dim_Severity"/>
    <dimension name="dim_Sex" uniqueName="[dim_Sex]" caption="dim_Sex"/>
    <dimension name="dim_State" uniqueName="[dim_State]" caption="dim_State"/>
    <dimension name="dim_TOOCS_Agency" uniqueName="[dim_TOOCS_Agency]" caption="dim_TOOCS_Agency"/>
    <dimension name="dim_TOOCS_Bodily_Location" uniqueName="[dim_TOOCS_Bodily_Location]" caption="dim_TOOCS_Bodily_Location"/>
    <dimension name="dim_TOOCS_Breakdown_Agency" uniqueName="[dim_TOOCS_Breakdown_Agency]" caption="dim_TOOCS_Breakdown_Agency"/>
    <dimension name="dim_TOOCS_Mechanism" uniqueName="[dim_TOOCS_Mechanism]" caption="dim_TOOCS_Mechanism"/>
    <dimension name="dim_TOOCS_Nature" uniqueName="[dim_TOOCS_Nature]" caption="dim_TOOCS_Nature"/>
    <dimension name="dim_year" uniqueName="[dim_year]" caption="dim_year"/>
    <dimension measure="1" name="Measures" uniqueName="[Measures]" caption="Measures"/>
    <dimension name="nds_ready_data" uniqueName="[nds_ready_data]" caption="nds_ready_data"/>
    <dimension name="Value_for_no_breakdown" uniqueName="[Value_for_no_breakdown]" caption="Value_for_no_breakdown"/>
  </dimensions>
  <measureGroups count="32">
    <measureGroup name="_Dimension 1" caption="_Dimension 1"/>
    <measureGroup name="_Dimension 2" caption="_Dimension 2"/>
    <measureGroup name="_Dimension 3" caption="_Dimension 3"/>
    <measureGroup name="_Display Selection Measures" caption="_Display Selection Measures"/>
    <measureGroup name="_Industry" caption="_Industry"/>
    <measureGroup name="_Measures" caption="_Measures"/>
    <measureGroup name="_Occupation" caption="_Occupation"/>
    <measureGroup name="_Raw Measures" caption="_Raw Measures"/>
    <measureGroup name="_Sub Dimension One" caption="_Sub Dimension One"/>
    <measureGroup name="ABS_Industry" caption="ABS_Industry"/>
    <measureGroup name="ABS_Occupation" caption="ABS_Occupation"/>
    <measureGroup name="ClaimType_Limiter" caption="ClaimType_Limiter"/>
    <measureGroup name="ClaimType_Lookup" caption="ClaimType_Lookup"/>
    <measureGroup name="ClaimType_Slicer" caption="ClaimType_Slicer"/>
    <measureGroup name="dim_Age_Group" caption="dim_Age_Group"/>
    <measureGroup name="dim_ANZSCO" caption="dim_ANZSCO"/>
    <measureGroup name="dim_ANZSIC" caption="dim_ANZSIC"/>
    <measureGroup name="dim_ANZSIC_3digit" caption="dim_ANZSIC_3digit"/>
    <measureGroup name="dim_Date" caption="dim_Date"/>
    <measureGroup name="dim_Jurisdiction" caption="dim_Jurisdiction"/>
    <measureGroup name="dim_Jurisdiction_Subset" caption="dim_Jurisdiction_Subset"/>
    <measureGroup name="dim_Severity" caption="dim_Severity"/>
    <measureGroup name="dim_Sex" caption="dim_Sex"/>
    <measureGroup name="dim_State" caption="dim_State"/>
    <measureGroup name="dim_TOOCS_Agency" caption="dim_TOOCS_Agency"/>
    <measureGroup name="dim_TOOCS_Bodily_Location" caption="dim_TOOCS_Bodily_Location"/>
    <measureGroup name="dim_TOOCS_Breakdown_Agency" caption="dim_TOOCS_Breakdown_Agency"/>
    <measureGroup name="dim_TOOCS_Mechanism" caption="dim_TOOCS_Mechanism"/>
    <measureGroup name="dim_TOOCS_Nature" caption="dim_TOOCS_Nature"/>
    <measureGroup name="dim_year" caption="dim_year"/>
    <measureGroup name="nds_ready_data" caption="nds_ready_data"/>
    <measureGroup name="Value_for_no_breakdown" caption="Value_for_no_breakdown"/>
  </measureGroups>
  <maps count="59">
    <map measureGroup="0" dimension="0"/>
    <map measureGroup="0" dimension="3"/>
    <map measureGroup="1" dimension="1"/>
    <map measureGroup="2" dimension="2"/>
    <map measureGroup="8" dimension="0"/>
    <map measureGroup="8" dimension="3"/>
    <map measureGroup="9" dimension="4"/>
    <map measureGroup="9" dimension="8"/>
    <map measureGroup="9" dimension="11"/>
    <map measureGroup="9" dimension="13"/>
    <map measureGroup="9" dimension="15"/>
    <map measureGroup="9" dimension="16"/>
    <map measureGroup="9" dimension="22"/>
    <map measureGroup="10" dimension="5"/>
    <map measureGroup="10" dimension="8"/>
    <map measureGroup="10" dimension="9"/>
    <map measureGroup="10" dimension="13"/>
    <map measureGroup="10" dimension="15"/>
    <map measureGroup="10" dimension="16"/>
    <map measureGroup="10" dimension="22"/>
    <map measureGroup="12" dimension="6"/>
    <map measureGroup="12" dimension="7"/>
    <map measureGroup="13" dimension="7"/>
    <map measureGroup="14" dimension="8"/>
    <map measureGroup="15" dimension="9"/>
    <map measureGroup="16" dimension="10"/>
    <map measureGroup="16" dimension="11"/>
    <map measureGroup="17" dimension="11"/>
    <map measureGroup="18" dimension="12"/>
    <map measureGroup="20" dimension="13"/>
    <map measureGroup="20" dimension="16"/>
    <map measureGroup="21" dimension="14"/>
    <map measureGroup="22" dimension="15"/>
    <map measureGroup="23" dimension="16"/>
    <map measureGroup="24" dimension="17"/>
    <map measureGroup="25" dimension="18"/>
    <map measureGroup="26" dimension="19"/>
    <map measureGroup="27" dimension="20"/>
    <map measureGroup="28" dimension="21"/>
    <map measureGroup="29" dimension="22"/>
    <map measureGroup="30" dimension="6"/>
    <map measureGroup="30" dimension="7"/>
    <map measureGroup="30" dimension="8"/>
    <map measureGroup="30" dimension="9"/>
    <map measureGroup="30" dimension="10"/>
    <map measureGroup="30" dimension="11"/>
    <map measureGroup="30" dimension="12"/>
    <map measureGroup="30" dimension="13"/>
    <map measureGroup="30" dimension="14"/>
    <map measureGroup="30" dimension="15"/>
    <map measureGroup="30" dimension="16"/>
    <map measureGroup="30" dimension="17"/>
    <map measureGroup="30" dimension="18"/>
    <map measureGroup="30" dimension="19"/>
    <map measureGroup="30" dimension="20"/>
    <map measureGroup="30" dimension="21"/>
    <map measureGroup="30" dimension="22"/>
    <map measureGroup="30" dimension="24"/>
    <map measureGroup="31" dimension="25"/>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30.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9.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7.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6.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5.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24.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3.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0.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9.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34.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35.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8B22D6E-3845-4110-A94A-287E96E55394}" name="Table_1.1" cacheId="154"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33" firstHeaderRow="1" firstDataRow="2" firstDataCol="1" rowPageCount="2" colPageCount="1"/>
  <pivotFields count="8">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1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t="default"/>
      </items>
    </pivotField>
    <pivotField axis="axisPage" allDrilled="1" showAll="0" dataSourceSort="1" defaultAttributeDrillState="1">
      <items count="1">
        <item t="default"/>
      </items>
    </pivotField>
  </pivotFields>
  <rowFields count="2">
    <field x="5"/>
    <field x="6"/>
  </rowFields>
  <rowItems count="126">
    <i>
      <x/>
    </i>
    <i r="1">
      <x/>
    </i>
    <i r="1">
      <x v="1"/>
    </i>
    <i r="1">
      <x v="2"/>
    </i>
    <i r="1">
      <x v="3"/>
    </i>
    <i r="1">
      <x v="4"/>
    </i>
    <i r="1">
      <x v="5"/>
    </i>
    <i>
      <x v="1"/>
    </i>
    <i r="1">
      <x v="6"/>
    </i>
    <i r="1">
      <x v="7"/>
    </i>
    <i r="1">
      <x v="8"/>
    </i>
    <i r="1">
      <x v="9"/>
    </i>
    <i r="1">
      <x v="10"/>
    </i>
    <i r="1">
      <x v="11"/>
    </i>
    <i>
      <x v="2"/>
    </i>
    <i r="1">
      <x v="12"/>
    </i>
    <i r="1">
      <x v="13"/>
    </i>
    <i r="1">
      <x v="14"/>
    </i>
    <i r="1">
      <x v="15"/>
    </i>
    <i r="1">
      <x v="16"/>
    </i>
    <i r="1">
      <x v="17"/>
    </i>
    <i r="1">
      <x v="18"/>
    </i>
    <i r="1">
      <x v="19"/>
    </i>
    <i r="1">
      <x v="20"/>
    </i>
    <i r="1">
      <x v="21"/>
    </i>
    <i r="1">
      <x v="22"/>
    </i>
    <i r="1">
      <x v="23"/>
    </i>
    <i r="1">
      <x v="24"/>
    </i>
    <i r="1">
      <x v="25"/>
    </i>
    <i r="1">
      <x v="26"/>
    </i>
    <i r="1">
      <x v="27"/>
    </i>
    <i>
      <x v="3"/>
    </i>
    <i r="1">
      <x v="28"/>
    </i>
    <i r="1">
      <x v="29"/>
    </i>
    <i r="1">
      <x v="30"/>
    </i>
    <i r="1">
      <x v="31"/>
    </i>
    <i r="1">
      <x v="32"/>
    </i>
    <i>
      <x v="4"/>
    </i>
    <i r="1">
      <x v="33"/>
    </i>
    <i r="1">
      <x v="34"/>
    </i>
    <i r="1">
      <x v="35"/>
    </i>
    <i r="1">
      <x v="36"/>
    </i>
    <i>
      <x v="5"/>
    </i>
    <i r="1">
      <x v="37"/>
    </i>
    <i r="1">
      <x v="38"/>
    </i>
    <i r="1">
      <x v="39"/>
    </i>
    <i r="1">
      <x v="40"/>
    </i>
    <i r="1">
      <x v="41"/>
    </i>
    <i r="1">
      <x v="42"/>
    </i>
    <i r="1">
      <x v="43"/>
    </i>
    <i>
      <x v="6"/>
    </i>
    <i r="1">
      <x v="44"/>
    </i>
    <i r="1">
      <x v="45"/>
    </i>
    <i r="1">
      <x v="46"/>
    </i>
    <i r="1">
      <x v="47"/>
    </i>
    <i r="1">
      <x v="48"/>
    </i>
    <i r="1">
      <x v="49"/>
    </i>
    <i>
      <x v="7"/>
    </i>
    <i r="1">
      <x v="50"/>
    </i>
    <i r="1">
      <x v="51"/>
    </i>
    <i r="1">
      <x v="52"/>
    </i>
    <i>
      <x v="8"/>
    </i>
    <i r="1">
      <x v="53"/>
    </i>
    <i r="1">
      <x v="54"/>
    </i>
    <i r="1">
      <x v="55"/>
    </i>
    <i r="1">
      <x v="56"/>
    </i>
    <i r="1">
      <x v="57"/>
    </i>
    <i r="1">
      <x v="58"/>
    </i>
    <i r="1">
      <x v="59"/>
    </i>
    <i r="1">
      <x v="60"/>
    </i>
    <i r="1">
      <x v="61"/>
    </i>
    <i>
      <x v="9"/>
    </i>
    <i r="1">
      <x v="62"/>
    </i>
    <i r="1">
      <x v="63"/>
    </i>
    <i r="1">
      <x v="64"/>
    </i>
    <i r="1">
      <x v="65"/>
    </i>
    <i r="1">
      <x v="66"/>
    </i>
    <i r="1">
      <x v="67"/>
    </i>
    <i r="1">
      <x v="68"/>
    </i>
    <i r="1">
      <x v="69"/>
    </i>
    <i>
      <x v="10"/>
    </i>
    <i r="1">
      <x v="70"/>
    </i>
    <i r="1">
      <x v="71"/>
    </i>
    <i r="1">
      <x v="72"/>
    </i>
    <i r="1">
      <x v="73"/>
    </i>
    <i>
      <x v="11"/>
    </i>
    <i r="1">
      <x v="74"/>
    </i>
    <i r="1">
      <x v="75"/>
    </i>
    <i r="1">
      <x v="76"/>
    </i>
    <i>
      <x v="12"/>
    </i>
    <i r="1">
      <x v="77"/>
    </i>
    <i r="1">
      <x v="78"/>
    </i>
    <i r="1">
      <x v="79"/>
    </i>
    <i>
      <x v="13"/>
    </i>
    <i r="1">
      <x v="80"/>
    </i>
    <i r="1">
      <x v="81"/>
    </i>
    <i r="1">
      <x v="82"/>
    </i>
    <i>
      <x v="14"/>
    </i>
    <i r="1">
      <x v="83"/>
    </i>
    <i r="1">
      <x v="84"/>
    </i>
    <i r="1">
      <x v="85"/>
    </i>
    <i r="1">
      <x v="86"/>
    </i>
    <i>
      <x v="15"/>
    </i>
    <i r="1">
      <x v="87"/>
    </i>
    <i r="1">
      <x v="88"/>
    </i>
    <i r="1">
      <x v="89"/>
    </i>
    <i r="1">
      <x v="90"/>
    </i>
    <i>
      <x v="16"/>
    </i>
    <i r="1">
      <x v="91"/>
    </i>
    <i r="1">
      <x v="92"/>
    </i>
    <i r="1">
      <x v="93"/>
    </i>
    <i r="1">
      <x v="94"/>
    </i>
    <i r="1">
      <x v="95"/>
    </i>
    <i>
      <x v="17"/>
    </i>
    <i r="1">
      <x v="96"/>
    </i>
    <i r="1">
      <x v="97"/>
    </i>
    <i r="1">
      <x v="98"/>
    </i>
    <i r="1">
      <x v="99"/>
    </i>
    <i r="1">
      <x v="100"/>
    </i>
    <i>
      <x v="18"/>
    </i>
    <i r="1">
      <x v="101"/>
    </i>
    <i r="1">
      <x v="102"/>
    </i>
    <i r="1">
      <x v="103"/>
    </i>
    <i r="1">
      <x v="104"/>
    </i>
    <i r="1">
      <x v="105"/>
    </i>
    <i t="grand">
      <x/>
    </i>
  </rowItems>
  <colFields count="1">
    <field x="2"/>
  </colFields>
  <colItems count="10">
    <i>
      <x/>
    </i>
    <i>
      <x v="1"/>
    </i>
    <i>
      <x v="2"/>
    </i>
    <i>
      <x v="3"/>
    </i>
    <i>
      <x v="4"/>
    </i>
    <i>
      <x v="5"/>
    </i>
    <i>
      <x v="6"/>
    </i>
    <i>
      <x v="7"/>
    </i>
    <i>
      <x v="8"/>
    </i>
    <i>
      <x v="9"/>
    </i>
  </colItems>
  <pageFields count="2">
    <pageField fld="4" hier="345" name="[dim_year].[Top_10_Year_Indicator].&amp;[True]" cap="TRUE"/>
    <pageField fld="7" hier="148" name="[ClaimType_Slicer].[ClaimType_Label].&amp;[Serious claims]" cap="Serious claims"/>
  </pageFields>
  <dataFields count="1">
    <dataField name="Claims (count)" fld="0" baseField="1" baseItem="10"/>
  </dataFields>
  <formats count="2">
    <format dxfId="159">
      <pivotArea outline="0" collapsedLevelsAreSubtotals="1" fieldPosition="0"/>
    </format>
    <format dxfId="158">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03"/>
    <rowHierarchyUsage hierarchyUsage="207"/>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B85CD4B-9AC5-4473-A0E4-D1D24985B6D2}" name="Table_1.2" cacheId="151"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33"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dataField="1" showAll="0"/>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1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t="default"/>
      </items>
    </pivotField>
    <pivotField axis="axisPage" allDrilled="1" showAll="0" dataSourceSort="1" defaultAttributeDrillState="1">
      <items count="1">
        <item t="default"/>
      </items>
    </pivotField>
  </pivotFields>
  <rowFields count="2">
    <field x="5"/>
    <field x="6"/>
  </rowFields>
  <rowItems count="126">
    <i>
      <x/>
    </i>
    <i r="1">
      <x/>
    </i>
    <i r="1">
      <x v="1"/>
    </i>
    <i r="1">
      <x v="2"/>
    </i>
    <i r="1">
      <x v="3"/>
    </i>
    <i r="1">
      <x v="4"/>
    </i>
    <i r="1">
      <x v="5"/>
    </i>
    <i>
      <x v="1"/>
    </i>
    <i r="1">
      <x v="6"/>
    </i>
    <i r="1">
      <x v="7"/>
    </i>
    <i r="1">
      <x v="8"/>
    </i>
    <i r="1">
      <x v="9"/>
    </i>
    <i r="1">
      <x v="10"/>
    </i>
    <i r="1">
      <x v="11"/>
    </i>
    <i>
      <x v="2"/>
    </i>
    <i r="1">
      <x v="12"/>
    </i>
    <i r="1">
      <x v="13"/>
    </i>
    <i r="1">
      <x v="14"/>
    </i>
    <i r="1">
      <x v="15"/>
    </i>
    <i r="1">
      <x v="16"/>
    </i>
    <i r="1">
      <x v="17"/>
    </i>
    <i r="1">
      <x v="18"/>
    </i>
    <i r="1">
      <x v="19"/>
    </i>
    <i r="1">
      <x v="20"/>
    </i>
    <i r="1">
      <x v="21"/>
    </i>
    <i r="1">
      <x v="22"/>
    </i>
    <i r="1">
      <x v="23"/>
    </i>
    <i r="1">
      <x v="24"/>
    </i>
    <i r="1">
      <x v="25"/>
    </i>
    <i r="1">
      <x v="26"/>
    </i>
    <i r="1">
      <x v="27"/>
    </i>
    <i>
      <x v="3"/>
    </i>
    <i r="1">
      <x v="28"/>
    </i>
    <i r="1">
      <x v="29"/>
    </i>
    <i r="1">
      <x v="30"/>
    </i>
    <i r="1">
      <x v="31"/>
    </i>
    <i r="1">
      <x v="32"/>
    </i>
    <i>
      <x v="4"/>
    </i>
    <i r="1">
      <x v="33"/>
    </i>
    <i r="1">
      <x v="34"/>
    </i>
    <i r="1">
      <x v="35"/>
    </i>
    <i r="1">
      <x v="36"/>
    </i>
    <i>
      <x v="5"/>
    </i>
    <i r="1">
      <x v="37"/>
    </i>
    <i r="1">
      <x v="38"/>
    </i>
    <i r="1">
      <x v="39"/>
    </i>
    <i r="1">
      <x v="40"/>
    </i>
    <i r="1">
      <x v="41"/>
    </i>
    <i r="1">
      <x v="42"/>
    </i>
    <i r="1">
      <x v="43"/>
    </i>
    <i>
      <x v="6"/>
    </i>
    <i r="1">
      <x v="44"/>
    </i>
    <i r="1">
      <x v="45"/>
    </i>
    <i r="1">
      <x v="46"/>
    </i>
    <i r="1">
      <x v="47"/>
    </i>
    <i r="1">
      <x v="48"/>
    </i>
    <i r="1">
      <x v="49"/>
    </i>
    <i>
      <x v="7"/>
    </i>
    <i r="1">
      <x v="50"/>
    </i>
    <i r="1">
      <x v="51"/>
    </i>
    <i r="1">
      <x v="52"/>
    </i>
    <i>
      <x v="8"/>
    </i>
    <i r="1">
      <x v="53"/>
    </i>
    <i r="1">
      <x v="54"/>
    </i>
    <i r="1">
      <x v="55"/>
    </i>
    <i r="1">
      <x v="56"/>
    </i>
    <i r="1">
      <x v="57"/>
    </i>
    <i r="1">
      <x v="58"/>
    </i>
    <i r="1">
      <x v="59"/>
    </i>
    <i r="1">
      <x v="60"/>
    </i>
    <i r="1">
      <x v="61"/>
    </i>
    <i>
      <x v="9"/>
    </i>
    <i r="1">
      <x v="62"/>
    </i>
    <i r="1">
      <x v="63"/>
    </i>
    <i r="1">
      <x v="64"/>
    </i>
    <i r="1">
      <x v="65"/>
    </i>
    <i r="1">
      <x v="66"/>
    </i>
    <i r="1">
      <x v="67"/>
    </i>
    <i r="1">
      <x v="68"/>
    </i>
    <i r="1">
      <x v="69"/>
    </i>
    <i>
      <x v="10"/>
    </i>
    <i r="1">
      <x v="70"/>
    </i>
    <i r="1">
      <x v="71"/>
    </i>
    <i r="1">
      <x v="72"/>
    </i>
    <i r="1">
      <x v="73"/>
    </i>
    <i>
      <x v="11"/>
    </i>
    <i r="1">
      <x v="74"/>
    </i>
    <i r="1">
      <x v="75"/>
    </i>
    <i r="1">
      <x v="76"/>
    </i>
    <i>
      <x v="12"/>
    </i>
    <i r="1">
      <x v="77"/>
    </i>
    <i r="1">
      <x v="78"/>
    </i>
    <i r="1">
      <x v="79"/>
    </i>
    <i>
      <x v="13"/>
    </i>
    <i r="1">
      <x v="80"/>
    </i>
    <i r="1">
      <x v="81"/>
    </i>
    <i r="1">
      <x v="82"/>
    </i>
    <i>
      <x v="14"/>
    </i>
    <i r="1">
      <x v="83"/>
    </i>
    <i r="1">
      <x v="84"/>
    </i>
    <i r="1">
      <x v="85"/>
    </i>
    <i r="1">
      <x v="86"/>
    </i>
    <i>
      <x v="15"/>
    </i>
    <i r="1">
      <x v="87"/>
    </i>
    <i r="1">
      <x v="88"/>
    </i>
    <i r="1">
      <x v="89"/>
    </i>
    <i r="1">
      <x v="90"/>
    </i>
    <i>
      <x v="16"/>
    </i>
    <i r="1">
      <x v="91"/>
    </i>
    <i r="1">
      <x v="92"/>
    </i>
    <i r="1">
      <x v="93"/>
    </i>
    <i r="1">
      <x v="94"/>
    </i>
    <i r="1">
      <x v="95"/>
    </i>
    <i>
      <x v="17"/>
    </i>
    <i r="1">
      <x v="96"/>
    </i>
    <i r="1">
      <x v="97"/>
    </i>
    <i r="1">
      <x v="98"/>
    </i>
    <i r="1">
      <x v="99"/>
    </i>
    <i r="1">
      <x v="100"/>
    </i>
    <i>
      <x v="18"/>
    </i>
    <i r="1">
      <x v="101"/>
    </i>
    <i r="1">
      <x v="102"/>
    </i>
    <i r="1">
      <x v="103"/>
    </i>
    <i r="1">
      <x v="104"/>
    </i>
    <i r="1">
      <x v="105"/>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frequency rate)" fld="4" baseField="0" baseItem="0"/>
  </dataFields>
  <formats count="2">
    <format dxfId="157">
      <pivotArea outline="0" collapsedLevelsAreSubtotals="1" fieldPosition="0"/>
    </format>
    <format dxfId="156">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03"/>
    <rowHierarchyUsage hierarchyUsage="207"/>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83629FD-742F-4322-A1D8-3B4DE0CD5E63}" name="Table_1.3" cacheId="148"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33"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dataField="1" showAll="0"/>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1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t="default"/>
      </items>
    </pivotField>
    <pivotField axis="axisPage" allDrilled="1" showAll="0" dataSourceSort="1" defaultAttributeDrillState="1">
      <items count="1">
        <item t="default"/>
      </items>
    </pivotField>
  </pivotFields>
  <rowFields count="2">
    <field x="5"/>
    <field x="6"/>
  </rowFields>
  <rowItems count="126">
    <i>
      <x/>
    </i>
    <i r="1">
      <x/>
    </i>
    <i r="1">
      <x v="1"/>
    </i>
    <i r="1">
      <x v="2"/>
    </i>
    <i r="1">
      <x v="3"/>
    </i>
    <i r="1">
      <x v="4"/>
    </i>
    <i r="1">
      <x v="5"/>
    </i>
    <i>
      <x v="1"/>
    </i>
    <i r="1">
      <x v="6"/>
    </i>
    <i r="1">
      <x v="7"/>
    </i>
    <i r="1">
      <x v="8"/>
    </i>
    <i r="1">
      <x v="9"/>
    </i>
    <i r="1">
      <x v="10"/>
    </i>
    <i r="1">
      <x v="11"/>
    </i>
    <i>
      <x v="2"/>
    </i>
    <i r="1">
      <x v="12"/>
    </i>
    <i r="1">
      <x v="13"/>
    </i>
    <i r="1">
      <x v="14"/>
    </i>
    <i r="1">
      <x v="15"/>
    </i>
    <i r="1">
      <x v="16"/>
    </i>
    <i r="1">
      <x v="17"/>
    </i>
    <i r="1">
      <x v="18"/>
    </i>
    <i r="1">
      <x v="19"/>
    </i>
    <i r="1">
      <x v="20"/>
    </i>
    <i r="1">
      <x v="21"/>
    </i>
    <i r="1">
      <x v="22"/>
    </i>
    <i r="1">
      <x v="23"/>
    </i>
    <i r="1">
      <x v="24"/>
    </i>
    <i r="1">
      <x v="25"/>
    </i>
    <i r="1">
      <x v="26"/>
    </i>
    <i r="1">
      <x v="27"/>
    </i>
    <i>
      <x v="3"/>
    </i>
    <i r="1">
      <x v="28"/>
    </i>
    <i r="1">
      <x v="29"/>
    </i>
    <i r="1">
      <x v="30"/>
    </i>
    <i r="1">
      <x v="31"/>
    </i>
    <i r="1">
      <x v="32"/>
    </i>
    <i>
      <x v="4"/>
    </i>
    <i r="1">
      <x v="33"/>
    </i>
    <i r="1">
      <x v="34"/>
    </i>
    <i r="1">
      <x v="35"/>
    </i>
    <i r="1">
      <x v="36"/>
    </i>
    <i>
      <x v="5"/>
    </i>
    <i r="1">
      <x v="37"/>
    </i>
    <i r="1">
      <x v="38"/>
    </i>
    <i r="1">
      <x v="39"/>
    </i>
    <i r="1">
      <x v="40"/>
    </i>
    <i r="1">
      <x v="41"/>
    </i>
    <i r="1">
      <x v="42"/>
    </i>
    <i r="1">
      <x v="43"/>
    </i>
    <i>
      <x v="6"/>
    </i>
    <i r="1">
      <x v="44"/>
    </i>
    <i r="1">
      <x v="45"/>
    </i>
    <i r="1">
      <x v="46"/>
    </i>
    <i r="1">
      <x v="47"/>
    </i>
    <i r="1">
      <x v="48"/>
    </i>
    <i r="1">
      <x v="49"/>
    </i>
    <i>
      <x v="7"/>
    </i>
    <i r="1">
      <x v="50"/>
    </i>
    <i r="1">
      <x v="51"/>
    </i>
    <i r="1">
      <x v="52"/>
    </i>
    <i>
      <x v="8"/>
    </i>
    <i r="1">
      <x v="53"/>
    </i>
    <i r="1">
      <x v="54"/>
    </i>
    <i r="1">
      <x v="55"/>
    </i>
    <i r="1">
      <x v="56"/>
    </i>
    <i r="1">
      <x v="57"/>
    </i>
    <i r="1">
      <x v="58"/>
    </i>
    <i r="1">
      <x v="59"/>
    </i>
    <i r="1">
      <x v="60"/>
    </i>
    <i r="1">
      <x v="61"/>
    </i>
    <i>
      <x v="9"/>
    </i>
    <i r="1">
      <x v="62"/>
    </i>
    <i r="1">
      <x v="63"/>
    </i>
    <i r="1">
      <x v="64"/>
    </i>
    <i r="1">
      <x v="65"/>
    </i>
    <i r="1">
      <x v="66"/>
    </i>
    <i r="1">
      <x v="67"/>
    </i>
    <i r="1">
      <x v="68"/>
    </i>
    <i r="1">
      <x v="69"/>
    </i>
    <i>
      <x v="10"/>
    </i>
    <i r="1">
      <x v="70"/>
    </i>
    <i r="1">
      <x v="71"/>
    </i>
    <i r="1">
      <x v="72"/>
    </i>
    <i r="1">
      <x v="73"/>
    </i>
    <i>
      <x v="11"/>
    </i>
    <i r="1">
      <x v="74"/>
    </i>
    <i r="1">
      <x v="75"/>
    </i>
    <i r="1">
      <x v="76"/>
    </i>
    <i>
      <x v="12"/>
    </i>
    <i r="1">
      <x v="77"/>
    </i>
    <i r="1">
      <x v="78"/>
    </i>
    <i r="1">
      <x v="79"/>
    </i>
    <i>
      <x v="13"/>
    </i>
    <i r="1">
      <x v="80"/>
    </i>
    <i r="1">
      <x v="81"/>
    </i>
    <i r="1">
      <x v="82"/>
    </i>
    <i>
      <x v="14"/>
    </i>
    <i r="1">
      <x v="83"/>
    </i>
    <i r="1">
      <x v="84"/>
    </i>
    <i r="1">
      <x v="85"/>
    </i>
    <i r="1">
      <x v="86"/>
    </i>
    <i>
      <x v="15"/>
    </i>
    <i r="1">
      <x v="87"/>
    </i>
    <i r="1">
      <x v="88"/>
    </i>
    <i r="1">
      <x v="89"/>
    </i>
    <i r="1">
      <x v="90"/>
    </i>
    <i>
      <x v="16"/>
    </i>
    <i r="1">
      <x v="91"/>
    </i>
    <i r="1">
      <x v="92"/>
    </i>
    <i r="1">
      <x v="93"/>
    </i>
    <i r="1">
      <x v="94"/>
    </i>
    <i r="1">
      <x v="95"/>
    </i>
    <i>
      <x v="17"/>
    </i>
    <i r="1">
      <x v="96"/>
    </i>
    <i r="1">
      <x v="97"/>
    </i>
    <i r="1">
      <x v="98"/>
    </i>
    <i r="1">
      <x v="99"/>
    </i>
    <i r="1">
      <x v="100"/>
    </i>
    <i>
      <x v="18"/>
    </i>
    <i r="1">
      <x v="101"/>
    </i>
    <i r="1">
      <x v="102"/>
    </i>
    <i r="1">
      <x v="103"/>
    </i>
    <i r="1">
      <x v="104"/>
    </i>
    <i r="1">
      <x v="105"/>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incidence rate)" fld="4" baseField="0" baseItem="0"/>
  </dataFields>
  <formats count="2">
    <format dxfId="155">
      <pivotArea outline="0" collapsedLevelsAreSubtotals="1" fieldPosition="0"/>
    </format>
    <format dxfId="154">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incidence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03"/>
    <rowHierarchyUsage hierarchyUsage="207"/>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E40A86C-B52D-4198-A2FF-42000B0C95CB}" name="Table_1.4" cacheId="55"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33"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dataField="1" showAll="0"/>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1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t="default"/>
      </items>
    </pivotField>
    <pivotField axis="axisPage" allDrilled="1" showAll="0" dataSourceSort="1" defaultAttributeDrillState="1">
      <items count="1">
        <item t="default"/>
      </items>
    </pivotField>
  </pivotFields>
  <rowFields count="2">
    <field x="5"/>
    <field x="6"/>
  </rowFields>
  <rowItems count="126">
    <i>
      <x/>
    </i>
    <i r="1">
      <x/>
    </i>
    <i r="1">
      <x v="1"/>
    </i>
    <i r="1">
      <x v="2"/>
    </i>
    <i r="1">
      <x v="3"/>
    </i>
    <i r="1">
      <x v="4"/>
    </i>
    <i r="1">
      <x v="5"/>
    </i>
    <i>
      <x v="1"/>
    </i>
    <i r="1">
      <x v="6"/>
    </i>
    <i r="1">
      <x v="7"/>
    </i>
    <i r="1">
      <x v="8"/>
    </i>
    <i r="1">
      <x v="9"/>
    </i>
    <i r="1">
      <x v="10"/>
    </i>
    <i r="1">
      <x v="11"/>
    </i>
    <i>
      <x v="2"/>
    </i>
    <i r="1">
      <x v="12"/>
    </i>
    <i r="1">
      <x v="13"/>
    </i>
    <i r="1">
      <x v="14"/>
    </i>
    <i r="1">
      <x v="15"/>
    </i>
    <i r="1">
      <x v="16"/>
    </i>
    <i r="1">
      <x v="17"/>
    </i>
    <i r="1">
      <x v="18"/>
    </i>
    <i r="1">
      <x v="19"/>
    </i>
    <i r="1">
      <x v="20"/>
    </i>
    <i r="1">
      <x v="21"/>
    </i>
    <i r="1">
      <x v="22"/>
    </i>
    <i r="1">
      <x v="23"/>
    </i>
    <i r="1">
      <x v="24"/>
    </i>
    <i r="1">
      <x v="25"/>
    </i>
    <i r="1">
      <x v="26"/>
    </i>
    <i r="1">
      <x v="27"/>
    </i>
    <i>
      <x v="3"/>
    </i>
    <i r="1">
      <x v="28"/>
    </i>
    <i r="1">
      <x v="29"/>
    </i>
    <i r="1">
      <x v="30"/>
    </i>
    <i r="1">
      <x v="31"/>
    </i>
    <i r="1">
      <x v="32"/>
    </i>
    <i>
      <x v="4"/>
    </i>
    <i r="1">
      <x v="33"/>
    </i>
    <i r="1">
      <x v="34"/>
    </i>
    <i r="1">
      <x v="35"/>
    </i>
    <i r="1">
      <x v="36"/>
    </i>
    <i>
      <x v="5"/>
    </i>
    <i r="1">
      <x v="37"/>
    </i>
    <i r="1">
      <x v="38"/>
    </i>
    <i r="1">
      <x v="39"/>
    </i>
    <i r="1">
      <x v="40"/>
    </i>
    <i r="1">
      <x v="41"/>
    </i>
    <i r="1">
      <x v="42"/>
    </i>
    <i r="1">
      <x v="43"/>
    </i>
    <i>
      <x v="6"/>
    </i>
    <i r="1">
      <x v="44"/>
    </i>
    <i r="1">
      <x v="45"/>
    </i>
    <i r="1">
      <x v="46"/>
    </i>
    <i r="1">
      <x v="47"/>
    </i>
    <i r="1">
      <x v="48"/>
    </i>
    <i r="1">
      <x v="49"/>
    </i>
    <i>
      <x v="7"/>
    </i>
    <i r="1">
      <x v="50"/>
    </i>
    <i r="1">
      <x v="51"/>
    </i>
    <i r="1">
      <x v="52"/>
    </i>
    <i>
      <x v="8"/>
    </i>
    <i r="1">
      <x v="53"/>
    </i>
    <i r="1">
      <x v="54"/>
    </i>
    <i r="1">
      <x v="55"/>
    </i>
    <i r="1">
      <x v="56"/>
    </i>
    <i r="1">
      <x v="57"/>
    </i>
    <i r="1">
      <x v="58"/>
    </i>
    <i r="1">
      <x v="59"/>
    </i>
    <i r="1">
      <x v="60"/>
    </i>
    <i r="1">
      <x v="61"/>
    </i>
    <i>
      <x v="9"/>
    </i>
    <i r="1">
      <x v="62"/>
    </i>
    <i r="1">
      <x v="63"/>
    </i>
    <i r="1">
      <x v="64"/>
    </i>
    <i r="1">
      <x v="65"/>
    </i>
    <i r="1">
      <x v="66"/>
    </i>
    <i r="1">
      <x v="67"/>
    </i>
    <i r="1">
      <x v="68"/>
    </i>
    <i r="1">
      <x v="69"/>
    </i>
    <i>
      <x v="10"/>
    </i>
    <i r="1">
      <x v="70"/>
    </i>
    <i r="1">
      <x v="71"/>
    </i>
    <i r="1">
      <x v="72"/>
    </i>
    <i r="1">
      <x v="73"/>
    </i>
    <i>
      <x v="11"/>
    </i>
    <i r="1">
      <x v="74"/>
    </i>
    <i r="1">
      <x v="75"/>
    </i>
    <i r="1">
      <x v="76"/>
    </i>
    <i>
      <x v="12"/>
    </i>
    <i r="1">
      <x v="77"/>
    </i>
    <i r="1">
      <x v="78"/>
    </i>
    <i r="1">
      <x v="79"/>
    </i>
    <i>
      <x v="13"/>
    </i>
    <i r="1">
      <x v="80"/>
    </i>
    <i r="1">
      <x v="81"/>
    </i>
    <i r="1">
      <x v="82"/>
    </i>
    <i>
      <x v="14"/>
    </i>
    <i r="1">
      <x v="83"/>
    </i>
    <i r="1">
      <x v="84"/>
    </i>
    <i r="1">
      <x v="85"/>
    </i>
    <i r="1">
      <x v="86"/>
    </i>
    <i>
      <x v="15"/>
    </i>
    <i r="1">
      <x v="87"/>
    </i>
    <i r="1">
      <x v="88"/>
    </i>
    <i r="1">
      <x v="89"/>
    </i>
    <i r="1">
      <x v="90"/>
    </i>
    <i>
      <x v="16"/>
    </i>
    <i r="1">
      <x v="91"/>
    </i>
    <i r="1">
      <x v="92"/>
    </i>
    <i r="1">
      <x v="93"/>
    </i>
    <i r="1">
      <x v="94"/>
    </i>
    <i r="1">
      <x v="95"/>
    </i>
    <i>
      <x v="17"/>
    </i>
    <i r="1">
      <x v="96"/>
    </i>
    <i r="1">
      <x v="97"/>
    </i>
    <i r="1">
      <x v="98"/>
    </i>
    <i r="1">
      <x v="99"/>
    </i>
    <i r="1">
      <x v="100"/>
    </i>
    <i>
      <x v="18"/>
    </i>
    <i r="1">
      <x v="101"/>
    </i>
    <i r="1">
      <x v="102"/>
    </i>
    <i r="1">
      <x v="103"/>
    </i>
    <i r="1">
      <x v="104"/>
    </i>
    <i r="1">
      <x v="105"/>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median compensation paid $)" fld="4" baseField="0" baseItem="0"/>
  </dataFields>
  <formats count="2">
    <format dxfId="92">
      <pivotArea outline="0" collapsedLevelsAreSubtotals="1" fieldPosition="0"/>
    </format>
    <format dxfId="93">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03"/>
    <rowHierarchyUsage hierarchyUsage="207"/>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453F38E-D956-4702-8952-B022B38D6905}" name="Table_1.5" cacheId="52"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33"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dataField="1" showAll="0"/>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10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t="default"/>
      </items>
    </pivotField>
    <pivotField axis="axisPage" allDrilled="1" showAll="0" dataSourceSort="1" defaultAttributeDrillState="1">
      <items count="1">
        <item t="default"/>
      </items>
    </pivotField>
  </pivotFields>
  <rowFields count="2">
    <field x="5"/>
    <field x="6"/>
  </rowFields>
  <rowItems count="126">
    <i>
      <x/>
    </i>
    <i r="1">
      <x/>
    </i>
    <i r="1">
      <x v="1"/>
    </i>
    <i r="1">
      <x v="2"/>
    </i>
    <i r="1">
      <x v="3"/>
    </i>
    <i r="1">
      <x v="4"/>
    </i>
    <i r="1">
      <x v="5"/>
    </i>
    <i>
      <x v="1"/>
    </i>
    <i r="1">
      <x v="6"/>
    </i>
    <i r="1">
      <x v="7"/>
    </i>
    <i r="1">
      <x v="8"/>
    </i>
    <i r="1">
      <x v="9"/>
    </i>
    <i r="1">
      <x v="10"/>
    </i>
    <i r="1">
      <x v="11"/>
    </i>
    <i>
      <x v="2"/>
    </i>
    <i r="1">
      <x v="12"/>
    </i>
    <i r="1">
      <x v="13"/>
    </i>
    <i r="1">
      <x v="14"/>
    </i>
    <i r="1">
      <x v="15"/>
    </i>
    <i r="1">
      <x v="16"/>
    </i>
    <i r="1">
      <x v="17"/>
    </i>
    <i r="1">
      <x v="18"/>
    </i>
    <i r="1">
      <x v="19"/>
    </i>
    <i r="1">
      <x v="20"/>
    </i>
    <i r="1">
      <x v="21"/>
    </i>
    <i r="1">
      <x v="22"/>
    </i>
    <i r="1">
      <x v="23"/>
    </i>
    <i r="1">
      <x v="24"/>
    </i>
    <i r="1">
      <x v="25"/>
    </i>
    <i r="1">
      <x v="26"/>
    </i>
    <i r="1">
      <x v="27"/>
    </i>
    <i>
      <x v="3"/>
    </i>
    <i r="1">
      <x v="28"/>
    </i>
    <i r="1">
      <x v="29"/>
    </i>
    <i r="1">
      <x v="30"/>
    </i>
    <i r="1">
      <x v="31"/>
    </i>
    <i r="1">
      <x v="32"/>
    </i>
    <i>
      <x v="4"/>
    </i>
    <i r="1">
      <x v="33"/>
    </i>
    <i r="1">
      <x v="34"/>
    </i>
    <i r="1">
      <x v="35"/>
    </i>
    <i r="1">
      <x v="36"/>
    </i>
    <i>
      <x v="5"/>
    </i>
    <i r="1">
      <x v="37"/>
    </i>
    <i r="1">
      <x v="38"/>
    </i>
    <i r="1">
      <x v="39"/>
    </i>
    <i r="1">
      <x v="40"/>
    </i>
    <i r="1">
      <x v="41"/>
    </i>
    <i r="1">
      <x v="42"/>
    </i>
    <i r="1">
      <x v="43"/>
    </i>
    <i>
      <x v="6"/>
    </i>
    <i r="1">
      <x v="44"/>
    </i>
    <i r="1">
      <x v="45"/>
    </i>
    <i r="1">
      <x v="46"/>
    </i>
    <i r="1">
      <x v="47"/>
    </i>
    <i r="1">
      <x v="48"/>
    </i>
    <i r="1">
      <x v="49"/>
    </i>
    <i>
      <x v="7"/>
    </i>
    <i r="1">
      <x v="50"/>
    </i>
    <i r="1">
      <x v="51"/>
    </i>
    <i r="1">
      <x v="52"/>
    </i>
    <i>
      <x v="8"/>
    </i>
    <i r="1">
      <x v="53"/>
    </i>
    <i r="1">
      <x v="54"/>
    </i>
    <i r="1">
      <x v="55"/>
    </i>
    <i r="1">
      <x v="56"/>
    </i>
    <i r="1">
      <x v="57"/>
    </i>
    <i r="1">
      <x v="58"/>
    </i>
    <i r="1">
      <x v="59"/>
    </i>
    <i r="1">
      <x v="60"/>
    </i>
    <i r="1">
      <x v="61"/>
    </i>
    <i>
      <x v="9"/>
    </i>
    <i r="1">
      <x v="62"/>
    </i>
    <i r="1">
      <x v="63"/>
    </i>
    <i r="1">
      <x v="64"/>
    </i>
    <i r="1">
      <x v="65"/>
    </i>
    <i r="1">
      <x v="66"/>
    </i>
    <i r="1">
      <x v="67"/>
    </i>
    <i r="1">
      <x v="68"/>
    </i>
    <i r="1">
      <x v="69"/>
    </i>
    <i>
      <x v="10"/>
    </i>
    <i r="1">
      <x v="70"/>
    </i>
    <i r="1">
      <x v="71"/>
    </i>
    <i r="1">
      <x v="72"/>
    </i>
    <i r="1">
      <x v="73"/>
    </i>
    <i>
      <x v="11"/>
    </i>
    <i r="1">
      <x v="74"/>
    </i>
    <i r="1">
      <x v="75"/>
    </i>
    <i r="1">
      <x v="76"/>
    </i>
    <i>
      <x v="12"/>
    </i>
    <i r="1">
      <x v="77"/>
    </i>
    <i r="1">
      <x v="78"/>
    </i>
    <i r="1">
      <x v="79"/>
    </i>
    <i>
      <x v="13"/>
    </i>
    <i r="1">
      <x v="80"/>
    </i>
    <i r="1">
      <x v="81"/>
    </i>
    <i r="1">
      <x v="82"/>
    </i>
    <i>
      <x v="14"/>
    </i>
    <i r="1">
      <x v="83"/>
    </i>
    <i r="1">
      <x v="84"/>
    </i>
    <i r="1">
      <x v="85"/>
    </i>
    <i r="1">
      <x v="86"/>
    </i>
    <i>
      <x v="15"/>
    </i>
    <i r="1">
      <x v="87"/>
    </i>
    <i r="1">
      <x v="88"/>
    </i>
    <i r="1">
      <x v="89"/>
    </i>
    <i r="1">
      <x v="90"/>
    </i>
    <i>
      <x v="16"/>
    </i>
    <i r="1">
      <x v="91"/>
    </i>
    <i r="1">
      <x v="92"/>
    </i>
    <i r="1">
      <x v="93"/>
    </i>
    <i r="1">
      <x v="94"/>
    </i>
    <i r="1">
      <x v="95"/>
    </i>
    <i>
      <x v="17"/>
    </i>
    <i r="1">
      <x v="96"/>
    </i>
    <i r="1">
      <x v="97"/>
    </i>
    <i r="1">
      <x v="98"/>
    </i>
    <i r="1">
      <x v="99"/>
    </i>
    <i r="1">
      <x v="100"/>
    </i>
    <i>
      <x v="18"/>
    </i>
    <i r="1">
      <x v="101"/>
    </i>
    <i r="1">
      <x v="102"/>
    </i>
    <i r="1">
      <x v="103"/>
    </i>
    <i r="1">
      <x v="104"/>
    </i>
    <i r="1">
      <x v="105"/>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median time lost weeks)" fld="4" baseField="0" baseItem="0"/>
  </dataFields>
  <formats count="2">
    <format dxfId="153">
      <pivotArea outline="0" collapsedLevelsAreSubtotals="1" fieldPosition="0"/>
    </format>
    <format dxfId="152">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weeks)"/>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03"/>
    <rowHierarchyUsage hierarchyUsage="207"/>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7A25F4C-3417-44CE-97FB-8148CF1B8E2C}" name="Table_2.1" cacheId="145"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7"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dataField="1" showAll="0"/>
    <pivotField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axis="axisPage" allDrilled="1" showAll="0" dataSourceSort="1" defaultAttributeDrillState="1">
      <items count="1">
        <item t="default"/>
      </items>
    </pivotField>
  </pivotFields>
  <rowFields count="2">
    <field x="6"/>
    <field x="7"/>
  </rowFields>
  <rowItems count="60">
    <i>
      <x/>
    </i>
    <i r="1">
      <x/>
    </i>
    <i r="1">
      <x v="1"/>
    </i>
    <i r="1">
      <x v="2"/>
    </i>
    <i r="1">
      <x v="3"/>
    </i>
    <i r="1">
      <x v="4"/>
    </i>
    <i>
      <x v="1"/>
    </i>
    <i r="1">
      <x v="5"/>
    </i>
    <i r="1">
      <x v="6"/>
    </i>
    <i r="1">
      <x v="7"/>
    </i>
    <i r="1">
      <x v="8"/>
    </i>
    <i r="1">
      <x v="9"/>
    </i>
    <i r="1">
      <x v="10"/>
    </i>
    <i r="1">
      <x v="11"/>
    </i>
    <i r="1">
      <x v="12"/>
    </i>
    <i>
      <x v="2"/>
    </i>
    <i r="1">
      <x v="13"/>
    </i>
    <i r="1">
      <x v="14"/>
    </i>
    <i r="1">
      <x v="15"/>
    </i>
    <i r="1">
      <x v="16"/>
    </i>
    <i r="1">
      <x v="17"/>
    </i>
    <i r="1">
      <x v="18"/>
    </i>
    <i r="1">
      <x v="19"/>
    </i>
    <i r="1">
      <x v="20"/>
    </i>
    <i>
      <x v="3"/>
    </i>
    <i r="1">
      <x v="21"/>
    </i>
    <i r="1">
      <x v="22"/>
    </i>
    <i r="1">
      <x v="23"/>
    </i>
    <i r="1">
      <x v="24"/>
    </i>
    <i r="1">
      <x v="25"/>
    </i>
    <i r="1">
      <x v="26"/>
    </i>
    <i>
      <x v="4"/>
    </i>
    <i r="1">
      <x v="27"/>
    </i>
    <i r="1">
      <x v="28"/>
    </i>
    <i r="1">
      <x v="29"/>
    </i>
    <i r="1">
      <x v="30"/>
    </i>
    <i r="1">
      <x v="31"/>
    </i>
    <i r="1">
      <x v="32"/>
    </i>
    <i r="1">
      <x v="33"/>
    </i>
    <i r="1">
      <x v="34"/>
    </i>
    <i>
      <x v="5"/>
    </i>
    <i r="1">
      <x v="35"/>
    </i>
    <i r="1">
      <x v="36"/>
    </i>
    <i r="1">
      <x v="37"/>
    </i>
    <i r="1">
      <x v="38"/>
    </i>
    <i>
      <x v="6"/>
    </i>
    <i r="1">
      <x v="39"/>
    </i>
    <i r="1">
      <x v="40"/>
    </i>
    <i r="1">
      <x v="41"/>
    </i>
    <i r="1">
      <x v="42"/>
    </i>
    <i r="1">
      <x v="43"/>
    </i>
    <i>
      <x v="7"/>
    </i>
    <i r="1">
      <x v="44"/>
    </i>
    <i r="1">
      <x v="45"/>
    </i>
    <i r="1">
      <x v="46"/>
    </i>
    <i r="1">
      <x v="47"/>
    </i>
    <i r="1">
      <x v="48"/>
    </i>
    <i r="1">
      <x v="49"/>
    </i>
    <i r="1">
      <x v="50"/>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fld="4" baseField="0" baseItem="0"/>
  </dataFields>
  <formats count="2">
    <format dxfId="151">
      <pivotArea outline="0" collapsedLevelsAreSubtotals="1" fieldPosition="0"/>
    </format>
    <format dxfId="150">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8"/>
    <rowHierarchyUsage hierarchyUsage="16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3515CA5F-7D1D-4126-A949-4CE11CA3BD2F}" name="Table_2.2" cacheId="142"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7"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9">
        <item s="1" x="0"/>
        <item s="1" x="1"/>
        <item s="1" x="2"/>
        <item s="1" x="3"/>
        <item s="1" x="4"/>
        <item s="1" x="5"/>
        <item s="1" x="6"/>
        <item s="1" x="7"/>
        <item t="default"/>
      </items>
    </pivotField>
    <pivotField dataField="1" showAl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axis="axisPage" allDrilled="1" showAll="0" dataSourceSort="1" defaultAttributeDrillState="1">
      <items count="1">
        <item t="default"/>
      </items>
    </pivotField>
  </pivotFields>
  <rowFields count="2">
    <field x="6"/>
    <field x="7"/>
  </rowFields>
  <rowItems count="60">
    <i>
      <x/>
    </i>
    <i r="1">
      <x/>
    </i>
    <i r="1">
      <x v="1"/>
    </i>
    <i r="1">
      <x v="2"/>
    </i>
    <i r="1">
      <x v="3"/>
    </i>
    <i r="1">
      <x v="4"/>
    </i>
    <i>
      <x v="1"/>
    </i>
    <i r="1">
      <x v="5"/>
    </i>
    <i r="1">
      <x v="6"/>
    </i>
    <i r="1">
      <x v="7"/>
    </i>
    <i r="1">
      <x v="8"/>
    </i>
    <i r="1">
      <x v="9"/>
    </i>
    <i r="1">
      <x v="10"/>
    </i>
    <i r="1">
      <x v="11"/>
    </i>
    <i r="1">
      <x v="12"/>
    </i>
    <i>
      <x v="2"/>
    </i>
    <i r="1">
      <x v="13"/>
    </i>
    <i r="1">
      <x v="14"/>
    </i>
    <i r="1">
      <x v="15"/>
    </i>
    <i r="1">
      <x v="16"/>
    </i>
    <i r="1">
      <x v="17"/>
    </i>
    <i r="1">
      <x v="18"/>
    </i>
    <i r="1">
      <x v="19"/>
    </i>
    <i r="1">
      <x v="20"/>
    </i>
    <i>
      <x v="3"/>
    </i>
    <i r="1">
      <x v="21"/>
    </i>
    <i r="1">
      <x v="22"/>
    </i>
    <i r="1">
      <x v="23"/>
    </i>
    <i r="1">
      <x v="24"/>
    </i>
    <i r="1">
      <x v="25"/>
    </i>
    <i r="1">
      <x v="26"/>
    </i>
    <i>
      <x v="4"/>
    </i>
    <i r="1">
      <x v="27"/>
    </i>
    <i r="1">
      <x v="28"/>
    </i>
    <i r="1">
      <x v="29"/>
    </i>
    <i r="1">
      <x v="30"/>
    </i>
    <i r="1">
      <x v="31"/>
    </i>
    <i r="1">
      <x v="32"/>
    </i>
    <i r="1">
      <x v="33"/>
    </i>
    <i r="1">
      <x v="34"/>
    </i>
    <i>
      <x v="5"/>
    </i>
    <i r="1">
      <x v="35"/>
    </i>
    <i r="1">
      <x v="36"/>
    </i>
    <i r="1">
      <x v="37"/>
    </i>
    <i r="1">
      <x v="38"/>
    </i>
    <i>
      <x v="6"/>
    </i>
    <i r="1">
      <x v="39"/>
    </i>
    <i r="1">
      <x v="40"/>
    </i>
    <i r="1">
      <x v="41"/>
    </i>
    <i r="1">
      <x v="42"/>
    </i>
    <i r="1">
      <x v="43"/>
    </i>
    <i>
      <x v="7"/>
    </i>
    <i r="1">
      <x v="44"/>
    </i>
    <i r="1">
      <x v="45"/>
    </i>
    <i r="1">
      <x v="46"/>
    </i>
    <i r="1">
      <x v="47"/>
    </i>
    <i r="1">
      <x v="48"/>
    </i>
    <i r="1">
      <x v="49"/>
    </i>
    <i r="1">
      <x v="50"/>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frequency rate)" fld="5" baseField="0" baseItem="0"/>
  </dataFields>
  <formats count="2">
    <format dxfId="149">
      <pivotArea outline="0" collapsedLevelsAreSubtotals="1" fieldPosition="0"/>
    </format>
    <format dxfId="148">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Occ Freq Rate"/>
    <pivotHierarchy dragToRow="0" dragToCol="0" dragToPage="0" dragToData="1" caption="Claims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8"/>
    <rowHierarchyUsage hierarchyUsage="16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B0C4C12D-0149-4F4C-B14F-31C82DFDBE8E}" name="Table_2.3" cacheId="139"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7"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9">
        <item s="1" x="0"/>
        <item s="1" x="1"/>
        <item s="1" x="2"/>
        <item s="1" x="3"/>
        <item s="1" x="4"/>
        <item s="1" x="5"/>
        <item s="1" x="6"/>
        <item s="1" x="7"/>
        <item t="default"/>
      </items>
    </pivotField>
    <pivotField dataField="1" showAl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axis="axisPage" allDrilled="1" showAll="0" dataSourceSort="1" defaultAttributeDrillState="1">
      <items count="1">
        <item t="default"/>
      </items>
    </pivotField>
  </pivotFields>
  <rowFields count="2">
    <field x="6"/>
    <field x="7"/>
  </rowFields>
  <rowItems count="60">
    <i>
      <x/>
    </i>
    <i r="1">
      <x/>
    </i>
    <i r="1">
      <x v="1"/>
    </i>
    <i r="1">
      <x v="2"/>
    </i>
    <i r="1">
      <x v="3"/>
    </i>
    <i r="1">
      <x v="4"/>
    </i>
    <i>
      <x v="1"/>
    </i>
    <i r="1">
      <x v="5"/>
    </i>
    <i r="1">
      <x v="6"/>
    </i>
    <i r="1">
      <x v="7"/>
    </i>
    <i r="1">
      <x v="8"/>
    </i>
    <i r="1">
      <x v="9"/>
    </i>
    <i r="1">
      <x v="10"/>
    </i>
    <i r="1">
      <x v="11"/>
    </i>
    <i r="1">
      <x v="12"/>
    </i>
    <i>
      <x v="2"/>
    </i>
    <i r="1">
      <x v="13"/>
    </i>
    <i r="1">
      <x v="14"/>
    </i>
    <i r="1">
      <x v="15"/>
    </i>
    <i r="1">
      <x v="16"/>
    </i>
    <i r="1">
      <x v="17"/>
    </i>
    <i r="1">
      <x v="18"/>
    </i>
    <i r="1">
      <x v="19"/>
    </i>
    <i r="1">
      <x v="20"/>
    </i>
    <i>
      <x v="3"/>
    </i>
    <i r="1">
      <x v="21"/>
    </i>
    <i r="1">
      <x v="22"/>
    </i>
    <i r="1">
      <x v="23"/>
    </i>
    <i r="1">
      <x v="24"/>
    </i>
    <i r="1">
      <x v="25"/>
    </i>
    <i r="1">
      <x v="26"/>
    </i>
    <i>
      <x v="4"/>
    </i>
    <i r="1">
      <x v="27"/>
    </i>
    <i r="1">
      <x v="28"/>
    </i>
    <i r="1">
      <x v="29"/>
    </i>
    <i r="1">
      <x v="30"/>
    </i>
    <i r="1">
      <x v="31"/>
    </i>
    <i r="1">
      <x v="32"/>
    </i>
    <i r="1">
      <x v="33"/>
    </i>
    <i r="1">
      <x v="34"/>
    </i>
    <i>
      <x v="5"/>
    </i>
    <i r="1">
      <x v="35"/>
    </i>
    <i r="1">
      <x v="36"/>
    </i>
    <i r="1">
      <x v="37"/>
    </i>
    <i r="1">
      <x v="38"/>
    </i>
    <i>
      <x v="6"/>
    </i>
    <i r="1">
      <x v="39"/>
    </i>
    <i r="1">
      <x v="40"/>
    </i>
    <i r="1">
      <x v="41"/>
    </i>
    <i r="1">
      <x v="42"/>
    </i>
    <i r="1">
      <x v="43"/>
    </i>
    <i>
      <x v="7"/>
    </i>
    <i r="1">
      <x v="44"/>
    </i>
    <i r="1">
      <x v="45"/>
    </i>
    <i r="1">
      <x v="46"/>
    </i>
    <i r="1">
      <x v="47"/>
    </i>
    <i r="1">
      <x v="48"/>
    </i>
    <i r="1">
      <x v="49"/>
    </i>
    <i r="1">
      <x v="50"/>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incidence rate)" fld="5" baseField="4" baseItem="0"/>
  </dataFields>
  <formats count="2">
    <format dxfId="147">
      <pivotArea outline="0" collapsedLevelsAreSubtotals="1" fieldPosition="0"/>
    </format>
    <format dxfId="146">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incidence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8"/>
    <rowHierarchyUsage hierarchyUsage="16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4A080108-6525-4C75-BAAF-E3AC0B8DBA34}" name="Table_2.4" cacheId="136"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7"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9">
        <item s="1" x="0"/>
        <item s="1" x="1"/>
        <item s="1" x="2"/>
        <item s="1" x="3"/>
        <item s="1" x="4"/>
        <item s="1" x="5"/>
        <item s="1" x="6"/>
        <item s="1" x="7"/>
        <item t="default"/>
      </items>
    </pivotField>
    <pivotField dataField="1" showAl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axis="axisPage" allDrilled="1" showAll="0" dataSourceSort="1" defaultAttributeDrillState="1">
      <items count="1">
        <item t="default"/>
      </items>
    </pivotField>
  </pivotFields>
  <rowFields count="2">
    <field x="6"/>
    <field x="7"/>
  </rowFields>
  <rowItems count="60">
    <i>
      <x/>
    </i>
    <i r="1">
      <x/>
    </i>
    <i r="1">
      <x v="1"/>
    </i>
    <i r="1">
      <x v="2"/>
    </i>
    <i r="1">
      <x v="3"/>
    </i>
    <i r="1">
      <x v="4"/>
    </i>
    <i>
      <x v="1"/>
    </i>
    <i r="1">
      <x v="5"/>
    </i>
    <i r="1">
      <x v="6"/>
    </i>
    <i r="1">
      <x v="7"/>
    </i>
    <i r="1">
      <x v="8"/>
    </i>
    <i r="1">
      <x v="9"/>
    </i>
    <i r="1">
      <x v="10"/>
    </i>
    <i r="1">
      <x v="11"/>
    </i>
    <i r="1">
      <x v="12"/>
    </i>
    <i>
      <x v="2"/>
    </i>
    <i r="1">
      <x v="13"/>
    </i>
    <i r="1">
      <x v="14"/>
    </i>
    <i r="1">
      <x v="15"/>
    </i>
    <i r="1">
      <x v="16"/>
    </i>
    <i r="1">
      <x v="17"/>
    </i>
    <i r="1">
      <x v="18"/>
    </i>
    <i r="1">
      <x v="19"/>
    </i>
    <i r="1">
      <x v="20"/>
    </i>
    <i>
      <x v="3"/>
    </i>
    <i r="1">
      <x v="21"/>
    </i>
    <i r="1">
      <x v="22"/>
    </i>
    <i r="1">
      <x v="23"/>
    </i>
    <i r="1">
      <x v="24"/>
    </i>
    <i r="1">
      <x v="25"/>
    </i>
    <i r="1">
      <x v="26"/>
    </i>
    <i>
      <x v="4"/>
    </i>
    <i r="1">
      <x v="27"/>
    </i>
    <i r="1">
      <x v="28"/>
    </i>
    <i r="1">
      <x v="29"/>
    </i>
    <i r="1">
      <x v="30"/>
    </i>
    <i r="1">
      <x v="31"/>
    </i>
    <i r="1">
      <x v="32"/>
    </i>
    <i r="1">
      <x v="33"/>
    </i>
    <i r="1">
      <x v="34"/>
    </i>
    <i>
      <x v="5"/>
    </i>
    <i r="1">
      <x v="35"/>
    </i>
    <i r="1">
      <x v="36"/>
    </i>
    <i r="1">
      <x v="37"/>
    </i>
    <i r="1">
      <x v="38"/>
    </i>
    <i>
      <x v="6"/>
    </i>
    <i r="1">
      <x v="39"/>
    </i>
    <i r="1">
      <x v="40"/>
    </i>
    <i r="1">
      <x v="41"/>
    </i>
    <i r="1">
      <x v="42"/>
    </i>
    <i r="1">
      <x v="43"/>
    </i>
    <i>
      <x v="7"/>
    </i>
    <i r="1">
      <x v="44"/>
    </i>
    <i r="1">
      <x v="45"/>
    </i>
    <i r="1">
      <x v="46"/>
    </i>
    <i r="1">
      <x v="47"/>
    </i>
    <i r="1">
      <x v="48"/>
    </i>
    <i r="1">
      <x v="49"/>
    </i>
    <i r="1">
      <x v="50"/>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median compensation paid $)" fld="5" baseField="4" baseItem="0"/>
  </dataFields>
  <formats count="2">
    <format dxfId="145">
      <pivotArea outline="0" collapsedLevelsAreSubtotals="1" fieldPosition="0"/>
    </format>
    <format dxfId="144">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
    <pivotHierarchy dragToRow="0" dragToCol="0" dragToPage="0" dragToData="1" caption="Claims (median time los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8"/>
    <rowHierarchyUsage hierarchyUsage="16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5D2B1B5-AD14-452B-96AC-DBB6FECD7D80}" name="Table_2.5" cacheId="133"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7"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9">
        <item s="1" x="0"/>
        <item s="1" x="1"/>
        <item s="1" x="2"/>
        <item s="1" x="3"/>
        <item s="1" x="4"/>
        <item s="1" x="5"/>
        <item s="1" x="6"/>
        <item s="1" x="7"/>
        <item t="default"/>
      </items>
    </pivotField>
    <pivotField dataField="1" showAl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5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t="default"/>
      </items>
    </pivotField>
    <pivotField axis="axisPage" allDrilled="1" showAll="0" dataSourceSort="1" defaultAttributeDrillState="1">
      <items count="1">
        <item t="default"/>
      </items>
    </pivotField>
  </pivotFields>
  <rowFields count="2">
    <field x="6"/>
    <field x="7"/>
  </rowFields>
  <rowItems count="60">
    <i>
      <x/>
    </i>
    <i r="1">
      <x/>
    </i>
    <i r="1">
      <x v="1"/>
    </i>
    <i r="1">
      <x v="2"/>
    </i>
    <i r="1">
      <x v="3"/>
    </i>
    <i r="1">
      <x v="4"/>
    </i>
    <i>
      <x v="1"/>
    </i>
    <i r="1">
      <x v="5"/>
    </i>
    <i r="1">
      <x v="6"/>
    </i>
    <i r="1">
      <x v="7"/>
    </i>
    <i r="1">
      <x v="8"/>
    </i>
    <i r="1">
      <x v="9"/>
    </i>
    <i r="1">
      <x v="10"/>
    </i>
    <i r="1">
      <x v="11"/>
    </i>
    <i r="1">
      <x v="12"/>
    </i>
    <i>
      <x v="2"/>
    </i>
    <i r="1">
      <x v="13"/>
    </i>
    <i r="1">
      <x v="14"/>
    </i>
    <i r="1">
      <x v="15"/>
    </i>
    <i r="1">
      <x v="16"/>
    </i>
    <i r="1">
      <x v="17"/>
    </i>
    <i r="1">
      <x v="18"/>
    </i>
    <i r="1">
      <x v="19"/>
    </i>
    <i r="1">
      <x v="20"/>
    </i>
    <i>
      <x v="3"/>
    </i>
    <i r="1">
      <x v="21"/>
    </i>
    <i r="1">
      <x v="22"/>
    </i>
    <i r="1">
      <x v="23"/>
    </i>
    <i r="1">
      <x v="24"/>
    </i>
    <i r="1">
      <x v="25"/>
    </i>
    <i r="1">
      <x v="26"/>
    </i>
    <i>
      <x v="4"/>
    </i>
    <i r="1">
      <x v="27"/>
    </i>
    <i r="1">
      <x v="28"/>
    </i>
    <i r="1">
      <x v="29"/>
    </i>
    <i r="1">
      <x v="30"/>
    </i>
    <i r="1">
      <x v="31"/>
    </i>
    <i r="1">
      <x v="32"/>
    </i>
    <i r="1">
      <x v="33"/>
    </i>
    <i r="1">
      <x v="34"/>
    </i>
    <i>
      <x v="5"/>
    </i>
    <i r="1">
      <x v="35"/>
    </i>
    <i r="1">
      <x v="36"/>
    </i>
    <i r="1">
      <x v="37"/>
    </i>
    <i r="1">
      <x v="38"/>
    </i>
    <i>
      <x v="6"/>
    </i>
    <i r="1">
      <x v="39"/>
    </i>
    <i r="1">
      <x v="40"/>
    </i>
    <i r="1">
      <x v="41"/>
    </i>
    <i r="1">
      <x v="42"/>
    </i>
    <i r="1">
      <x v="43"/>
    </i>
    <i>
      <x v="7"/>
    </i>
    <i r="1">
      <x v="44"/>
    </i>
    <i r="1">
      <x v="45"/>
    </i>
    <i r="1">
      <x v="46"/>
    </i>
    <i r="1">
      <x v="47"/>
    </i>
    <i r="1">
      <x v="48"/>
    </i>
    <i r="1">
      <x v="49"/>
    </i>
    <i r="1">
      <x v="50"/>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median time lost weeks)" fld="5" baseField="0" baseItem="0"/>
  </dataFields>
  <formats count="2">
    <format dxfId="143">
      <pivotArea outline="0" collapsedLevelsAreSubtotals="1" fieldPosition="0"/>
    </format>
    <format dxfId="142">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weeks)"/>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8"/>
    <rowHierarchyUsage hierarchyUsage="16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A4435F55-6180-4AB2-A17A-331BFC757A66}" name="Table_3.1" cacheId="130"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53" firstHeaderRow="1" firstDataRow="2" firstDataCol="1" rowPageCount="2" colPageCount="1"/>
  <pivotFields count="10">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3">
        <item s="1" x="0"/>
        <item s="1" x="1"/>
        <item t="default"/>
      </items>
    </pivotField>
    <pivotField axis="axisRow" allDrilled="1" showAll="0" dataSourceSort="1" defaultAttributeDrillState="1">
      <items count="3">
        <item s="1" x="0"/>
        <item s="1" x="1"/>
        <item t="default"/>
      </items>
    </pivotField>
    <pivotField axis="axisRow" allDrilled="1" showAll="0" dataSourceSort="1" defaultAttributeDrillState="1">
      <items count="19">
        <item x="0"/>
        <item x="1"/>
        <item x="2"/>
        <item x="3"/>
        <item x="4"/>
        <item x="5"/>
        <item x="6"/>
        <item x="7"/>
        <item x="8"/>
        <item x="9"/>
        <item x="10"/>
        <item x="11"/>
        <item x="12"/>
        <item x="13"/>
        <item x="14"/>
        <item x="15"/>
        <item x="16"/>
        <item x="17"/>
        <item t="default"/>
      </items>
    </pivotField>
    <pivotField axis="axisRow" allDrilled="1" showAll="0" dataSourceSort="1" defaultAttributeDrillState="1">
      <items count="26">
        <item x="0"/>
        <item x="1"/>
        <item x="2"/>
        <item x="3"/>
        <item x="4"/>
        <item x="5"/>
        <item x="6"/>
        <item x="7"/>
        <item x="8"/>
        <item x="9"/>
        <item x="10"/>
        <item x="11"/>
        <item x="12"/>
        <item x="13"/>
        <item x="14"/>
        <item x="15"/>
        <item x="16"/>
        <item x="17"/>
        <item x="18"/>
        <item x="19"/>
        <item x="20"/>
        <item x="21"/>
        <item x="22"/>
        <item x="23"/>
        <item x="24"/>
        <item t="default"/>
      </items>
    </pivotField>
    <pivotField axis="axisPage" allDrilled="1" showAll="0" dataSourceSort="1" defaultAttributeDrillState="1">
      <items count="1">
        <item t="default"/>
      </items>
    </pivotField>
  </pivotFields>
  <rowFields count="3">
    <field x="6"/>
    <field x="7"/>
    <field x="8"/>
  </rowFields>
  <rowItems count="46">
    <i>
      <x/>
    </i>
    <i r="1">
      <x/>
    </i>
    <i r="2">
      <x/>
    </i>
    <i r="1">
      <x v="1"/>
    </i>
    <i r="2">
      <x v="1"/>
    </i>
    <i r="1">
      <x v="2"/>
    </i>
    <i r="2">
      <x v="2"/>
    </i>
    <i r="1">
      <x v="3"/>
    </i>
    <i r="2">
      <x v="3"/>
    </i>
    <i r="1">
      <x v="4"/>
    </i>
    <i r="2">
      <x v="4"/>
    </i>
    <i r="1">
      <x v="5"/>
    </i>
    <i r="2">
      <x v="5"/>
    </i>
    <i r="2">
      <x v="6"/>
    </i>
    <i r="2">
      <x v="7"/>
    </i>
    <i r="1">
      <x v="6"/>
    </i>
    <i r="2">
      <x v="8"/>
    </i>
    <i>
      <x v="1"/>
    </i>
    <i r="1">
      <x v="7"/>
    </i>
    <i r="2">
      <x v="9"/>
    </i>
    <i r="2">
      <x v="10"/>
    </i>
    <i r="2">
      <x v="11"/>
    </i>
    <i r="2">
      <x v="12"/>
    </i>
    <i r="2">
      <x v="13"/>
    </i>
    <i r="2">
      <x v="14"/>
    </i>
    <i r="1">
      <x v="8"/>
    </i>
    <i r="2">
      <x v="15"/>
    </i>
    <i r="1">
      <x v="9"/>
    </i>
    <i r="2">
      <x v="16"/>
    </i>
    <i r="1">
      <x v="10"/>
    </i>
    <i r="2">
      <x v="17"/>
    </i>
    <i r="1">
      <x v="11"/>
    </i>
    <i r="2">
      <x v="18"/>
    </i>
    <i r="1">
      <x v="12"/>
    </i>
    <i r="2">
      <x v="19"/>
    </i>
    <i r="1">
      <x v="13"/>
    </i>
    <i r="2">
      <x v="20"/>
    </i>
    <i r="1">
      <x v="14"/>
    </i>
    <i r="2">
      <x v="21"/>
    </i>
    <i r="1">
      <x v="15"/>
    </i>
    <i r="2">
      <x v="22"/>
    </i>
    <i r="1">
      <x v="16"/>
    </i>
    <i r="2">
      <x v="23"/>
    </i>
    <i r="1">
      <x v="17"/>
    </i>
    <i r="2">
      <x v="24"/>
    </i>
    <i t="grand">
      <x/>
    </i>
  </rowItems>
  <colFields count="1">
    <field x="2"/>
  </colFields>
  <colItems count="10">
    <i>
      <x/>
    </i>
    <i>
      <x v="1"/>
    </i>
    <i>
      <x v="2"/>
    </i>
    <i>
      <x v="3"/>
    </i>
    <i>
      <x v="4"/>
    </i>
    <i>
      <x v="5"/>
    </i>
    <i>
      <x v="6"/>
    </i>
    <i>
      <x v="7"/>
    </i>
    <i>
      <x v="8"/>
    </i>
    <i>
      <x v="9"/>
    </i>
  </colItems>
  <pageFields count="2">
    <pageField fld="4" hier="345" name="[dim_year].[Top_10_Year_Indicator].&amp;[True]" cap="TRUE"/>
    <pageField fld="9" hier="148" name="[ClaimType_Slicer].[ClaimType_Label].&amp;[Serious claims]" cap="Serious claims"/>
  </pageFields>
  <dataFields count="1">
    <dataField name="Claims (count)" fld="0" baseField="1" baseItem="10"/>
  </dataFields>
  <formats count="2">
    <format dxfId="141">
      <pivotArea outline="0" collapsedLevelsAreSubtotals="1" fieldPosition="0"/>
    </format>
    <format dxfId="140">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3">
    <rowHierarchyUsage hierarchyUsage="325"/>
    <rowHierarchyUsage hierarchyUsage="329"/>
    <rowHierarchyUsage hierarchyUsage="340"/>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C2351CAE-A384-47D9-8D78-E026AD99A75F}" name="Table_3.2" cacheId="127"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53" firstHeaderRow="1" firstDataRow="2" firstDataCol="1" rowPageCount="2" colPageCount="1"/>
  <pivotFields count="1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3">
        <item s="1" x="0"/>
        <item s="1" x="1"/>
        <item t="default"/>
      </items>
    </pivotField>
    <pivotField dataField="1" showAll="0"/>
    <pivotField axis="axisRow" allDrilled="1" showAll="0" dataSourceSort="1" defaultAttributeDrillState="1">
      <items count="3">
        <item s="1" x="0"/>
        <item s="1" x="1"/>
        <item t="default"/>
      </items>
    </pivotField>
    <pivotField axis="axisRow" allDrilled="1" showAll="0" dataSourceSort="1" defaultAttributeDrillState="1">
      <items count="19">
        <item x="0"/>
        <item x="1"/>
        <item x="2"/>
        <item x="3"/>
        <item x="4"/>
        <item x="5"/>
        <item x="6"/>
        <item x="7"/>
        <item x="8"/>
        <item x="9"/>
        <item x="10"/>
        <item x="11"/>
        <item x="12"/>
        <item x="13"/>
        <item x="14"/>
        <item x="15"/>
        <item x="16"/>
        <item x="17"/>
        <item t="default"/>
      </items>
    </pivotField>
    <pivotField axis="axisRow" allDrilled="1" showAll="0" dataSourceSort="1" defaultAttributeDrillState="1">
      <items count="26">
        <item x="0"/>
        <item x="1"/>
        <item x="2"/>
        <item x="3"/>
        <item x="4"/>
        <item x="5"/>
        <item x="6"/>
        <item x="7"/>
        <item x="8"/>
        <item x="9"/>
        <item x="10"/>
        <item x="11"/>
        <item x="12"/>
        <item x="13"/>
        <item x="14"/>
        <item x="15"/>
        <item x="16"/>
        <item x="17"/>
        <item x="18"/>
        <item x="19"/>
        <item x="20"/>
        <item x="21"/>
        <item x="22"/>
        <item x="23"/>
        <item x="24"/>
        <item t="default"/>
      </items>
    </pivotField>
    <pivotField axis="axisPage" allDrilled="1" showAll="0" dataSourceSort="1" defaultAttributeDrillState="1">
      <items count="1">
        <item t="default"/>
      </items>
    </pivotField>
  </pivotFields>
  <rowFields count="3">
    <field x="6"/>
    <field x="7"/>
    <field x="8"/>
  </rowFields>
  <rowItems count="46">
    <i>
      <x/>
    </i>
    <i r="1">
      <x/>
    </i>
    <i r="2">
      <x/>
    </i>
    <i r="1">
      <x v="1"/>
    </i>
    <i r="2">
      <x v="1"/>
    </i>
    <i r="1">
      <x v="2"/>
    </i>
    <i r="2">
      <x v="2"/>
    </i>
    <i r="1">
      <x v="3"/>
    </i>
    <i r="2">
      <x v="3"/>
    </i>
    <i r="1">
      <x v="4"/>
    </i>
    <i r="2">
      <x v="4"/>
    </i>
    <i r="1">
      <x v="5"/>
    </i>
    <i r="2">
      <x v="5"/>
    </i>
    <i r="2">
      <x v="6"/>
    </i>
    <i r="2">
      <x v="7"/>
    </i>
    <i r="1">
      <x v="6"/>
    </i>
    <i r="2">
      <x v="8"/>
    </i>
    <i>
      <x v="1"/>
    </i>
    <i r="1">
      <x v="7"/>
    </i>
    <i r="2">
      <x v="9"/>
    </i>
    <i r="2">
      <x v="10"/>
    </i>
    <i r="2">
      <x v="11"/>
    </i>
    <i r="2">
      <x v="12"/>
    </i>
    <i r="2">
      <x v="13"/>
    </i>
    <i r="2">
      <x v="14"/>
    </i>
    <i r="1">
      <x v="8"/>
    </i>
    <i r="2">
      <x v="15"/>
    </i>
    <i r="1">
      <x v="9"/>
    </i>
    <i r="2">
      <x v="16"/>
    </i>
    <i r="1">
      <x v="10"/>
    </i>
    <i r="2">
      <x v="17"/>
    </i>
    <i r="1">
      <x v="11"/>
    </i>
    <i r="2">
      <x v="18"/>
    </i>
    <i r="1">
      <x v="12"/>
    </i>
    <i r="2">
      <x v="19"/>
    </i>
    <i r="1">
      <x v="13"/>
    </i>
    <i r="2">
      <x v="20"/>
    </i>
    <i r="1">
      <x v="14"/>
    </i>
    <i r="2">
      <x v="21"/>
    </i>
    <i r="1">
      <x v="15"/>
    </i>
    <i r="2">
      <x v="22"/>
    </i>
    <i r="1">
      <x v="16"/>
    </i>
    <i r="2">
      <x v="23"/>
    </i>
    <i r="1">
      <x v="17"/>
    </i>
    <i r="2">
      <x v="24"/>
    </i>
    <i t="grand">
      <x/>
    </i>
  </rowItems>
  <colFields count="1">
    <field x="1"/>
  </colFields>
  <colItems count="10">
    <i>
      <x/>
    </i>
    <i>
      <x v="1"/>
    </i>
    <i>
      <x v="2"/>
    </i>
    <i>
      <x v="3"/>
    </i>
    <i>
      <x v="4"/>
    </i>
    <i>
      <x v="5"/>
    </i>
    <i>
      <x v="6"/>
    </i>
    <i>
      <x v="7"/>
    </i>
    <i>
      <x v="8"/>
    </i>
    <i>
      <x v="9"/>
    </i>
  </colItems>
  <pageFields count="2">
    <pageField fld="3" hier="345" name="[dim_year].[Top_10_Year_Indicator].&amp;[True]" cap="TRUE"/>
    <pageField fld="9" hier="148" name="[ClaimType_Slicer].[ClaimType_Label].&amp;[Serious claims]" cap="Serious claims"/>
  </pageFields>
  <dataFields count="1">
    <dataField name="Claims (median compensation paid)" fld="5" baseField="4" baseItem="0"/>
  </dataFields>
  <formats count="2">
    <format dxfId="139">
      <pivotArea outline="0" collapsedLevelsAreSubtotals="1" fieldPosition="0"/>
    </format>
    <format dxfId="138">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3">
    <rowHierarchyUsage hierarchyUsage="325"/>
    <rowHierarchyUsage hierarchyUsage="329"/>
    <rowHierarchyUsage hierarchyUsage="340"/>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9447FAEB-156E-4B18-812D-9C4193E127FA}" name="Table_3.3" cacheId="124"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53" firstHeaderRow="1" firstDataRow="2" firstDataCol="1" rowPageCount="2" colPageCount="1"/>
  <pivotFields count="1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3">
        <item s="1" x="0"/>
        <item s="1" x="1"/>
        <item t="default"/>
      </items>
    </pivotField>
    <pivotField dataField="1" showAll="0"/>
    <pivotField axis="axisRow" allDrilled="1" showAll="0" dataSourceSort="1" defaultAttributeDrillState="1">
      <items count="3">
        <item s="1" x="0"/>
        <item s="1" x="1"/>
        <item t="default"/>
      </items>
    </pivotField>
    <pivotField axis="axisRow" allDrilled="1" showAll="0" dataSourceSort="1" defaultAttributeDrillState="1">
      <items count="19">
        <item x="0"/>
        <item x="1"/>
        <item x="2"/>
        <item x="3"/>
        <item x="4"/>
        <item x="5"/>
        <item x="6"/>
        <item x="7"/>
        <item x="8"/>
        <item x="9"/>
        <item x="10"/>
        <item x="11"/>
        <item x="12"/>
        <item x="13"/>
        <item x="14"/>
        <item x="15"/>
        <item x="16"/>
        <item x="17"/>
        <item t="default"/>
      </items>
    </pivotField>
    <pivotField axis="axisRow" allDrilled="1" showAll="0" dataSourceSort="1" defaultAttributeDrillState="1">
      <items count="26">
        <item x="0"/>
        <item x="1"/>
        <item x="2"/>
        <item x="3"/>
        <item x="4"/>
        <item x="5"/>
        <item x="6"/>
        <item x="7"/>
        <item x="8"/>
        <item x="9"/>
        <item x="10"/>
        <item x="11"/>
        <item x="12"/>
        <item x="13"/>
        <item x="14"/>
        <item x="15"/>
        <item x="16"/>
        <item x="17"/>
        <item x="18"/>
        <item x="19"/>
        <item x="20"/>
        <item x="21"/>
        <item x="22"/>
        <item x="23"/>
        <item x="24"/>
        <item t="default"/>
      </items>
    </pivotField>
    <pivotField axis="axisPage" allDrilled="1" showAll="0" dataSourceSort="1" defaultAttributeDrillState="1">
      <items count="1">
        <item t="default"/>
      </items>
    </pivotField>
  </pivotFields>
  <rowFields count="3">
    <field x="6"/>
    <field x="7"/>
    <field x="8"/>
  </rowFields>
  <rowItems count="46">
    <i>
      <x/>
    </i>
    <i r="1">
      <x/>
    </i>
    <i r="2">
      <x/>
    </i>
    <i r="1">
      <x v="1"/>
    </i>
    <i r="2">
      <x v="1"/>
    </i>
    <i r="1">
      <x v="2"/>
    </i>
    <i r="2">
      <x v="2"/>
    </i>
    <i r="1">
      <x v="3"/>
    </i>
    <i r="2">
      <x v="3"/>
    </i>
    <i r="1">
      <x v="4"/>
    </i>
    <i r="2">
      <x v="4"/>
    </i>
    <i r="1">
      <x v="5"/>
    </i>
    <i r="2">
      <x v="5"/>
    </i>
    <i r="2">
      <x v="6"/>
    </i>
    <i r="2">
      <x v="7"/>
    </i>
    <i r="1">
      <x v="6"/>
    </i>
    <i r="2">
      <x v="8"/>
    </i>
    <i>
      <x v="1"/>
    </i>
    <i r="1">
      <x v="7"/>
    </i>
    <i r="2">
      <x v="9"/>
    </i>
    <i r="2">
      <x v="10"/>
    </i>
    <i r="2">
      <x v="11"/>
    </i>
    <i r="2">
      <x v="12"/>
    </i>
    <i r="2">
      <x v="13"/>
    </i>
    <i r="2">
      <x v="14"/>
    </i>
    <i r="1">
      <x v="8"/>
    </i>
    <i r="2">
      <x v="15"/>
    </i>
    <i r="1">
      <x v="9"/>
    </i>
    <i r="2">
      <x v="16"/>
    </i>
    <i r="1">
      <x v="10"/>
    </i>
    <i r="2">
      <x v="17"/>
    </i>
    <i r="1">
      <x v="11"/>
    </i>
    <i r="2">
      <x v="18"/>
    </i>
    <i r="1">
      <x v="12"/>
    </i>
    <i r="2">
      <x v="19"/>
    </i>
    <i r="1">
      <x v="13"/>
    </i>
    <i r="2">
      <x v="20"/>
    </i>
    <i r="1">
      <x v="14"/>
    </i>
    <i r="2">
      <x v="21"/>
    </i>
    <i r="1">
      <x v="15"/>
    </i>
    <i r="2">
      <x v="22"/>
    </i>
    <i r="1">
      <x v="16"/>
    </i>
    <i r="2">
      <x v="23"/>
    </i>
    <i r="1">
      <x v="17"/>
    </i>
    <i r="2">
      <x v="24"/>
    </i>
    <i t="grand">
      <x/>
    </i>
  </rowItems>
  <colFields count="1">
    <field x="1"/>
  </colFields>
  <colItems count="10">
    <i>
      <x/>
    </i>
    <i>
      <x v="1"/>
    </i>
    <i>
      <x v="2"/>
    </i>
    <i>
      <x v="3"/>
    </i>
    <i>
      <x v="4"/>
    </i>
    <i>
      <x v="5"/>
    </i>
    <i>
      <x v="6"/>
    </i>
    <i>
      <x v="7"/>
    </i>
    <i>
      <x v="8"/>
    </i>
    <i>
      <x v="9"/>
    </i>
  </colItems>
  <pageFields count="2">
    <pageField fld="3" hier="345" name="[dim_year].[Top_10_Year_Indicator].&amp;[True]" cap="TRUE"/>
    <pageField fld="9" hier="148" name="[ClaimType_Slicer].[ClaimType_Label].&amp;[Serious claims]" cap="Serious claims"/>
  </pageFields>
  <dataFields count="1">
    <dataField name="Claims (median time lost)" fld="5" baseField="4" baseItem="0"/>
  </dataFields>
  <formats count="2">
    <format dxfId="137">
      <pivotArea outline="0" collapsedLevelsAreSubtotals="1" fieldPosition="0"/>
    </format>
    <format dxfId="136">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pivotHierarchy dragToRow="0" dragToCol="0" dragToPage="0" dragToData="1" caption="Claims (median time los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3">
    <rowHierarchyUsage hierarchyUsage="325"/>
    <rowHierarchyUsage hierarchyUsage="329"/>
    <rowHierarchyUsage hierarchyUsage="340"/>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172FABE4-ECA9-4D2D-B143-911236230D0C}" name="Table_4.1" cacheId="121"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74" firstHeaderRow="1" firstDataRow="2" firstDataCol="1" rowPageCount="2" colPageCount="1"/>
  <pivotFields count="9">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1">
        <item s="1" x="0"/>
        <item s="1" x="1"/>
        <item s="1" x="2"/>
        <item s="1" x="3"/>
        <item s="1" x="4"/>
        <item s="1" x="5"/>
        <item s="1" x="6"/>
        <item s="1" x="7"/>
        <item s="1" x="8"/>
        <item s="1" x="9"/>
        <item t="default"/>
      </items>
    </pivotField>
    <pivotField axis="axisRow" allDrilled="1" showAll="0" dataSourceSort="1" defaultAttributeDrillState="1">
      <items count="11">
        <item s="1" x="0"/>
        <item s="1" x="1"/>
        <item s="1" x="2"/>
        <item s="1" x="3"/>
        <item s="1" x="4"/>
        <item s="1" x="5"/>
        <item s="1" x="6"/>
        <item s="1" x="7"/>
        <item s="1" x="8"/>
        <item s="1" x="9"/>
        <item t="default"/>
      </items>
    </pivotField>
    <pivotField axis="axisRow" allDrilled="1" showAll="0" dataSourceSort="1" defaultAttributeDrillState="1">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t="default"/>
      </items>
    </pivotField>
    <pivotField axis="axisPage" allDrilled="1" showAll="0" dataSourceSort="1" defaultAttributeDrillState="1">
      <items count="1">
        <item t="default"/>
      </items>
    </pivotField>
  </pivotFields>
  <rowFields count="2">
    <field x="6"/>
    <field x="7"/>
  </rowFields>
  <rowItems count="67">
    <i>
      <x/>
    </i>
    <i r="1">
      <x/>
    </i>
    <i r="1">
      <x v="1"/>
    </i>
    <i r="1">
      <x v="2"/>
    </i>
    <i>
      <x v="1"/>
    </i>
    <i r="1">
      <x v="3"/>
    </i>
    <i r="1">
      <x v="4"/>
    </i>
    <i r="1">
      <x v="5"/>
    </i>
    <i>
      <x v="2"/>
    </i>
    <i r="1">
      <x v="6"/>
    </i>
    <i r="1">
      <x v="7"/>
    </i>
    <i r="1">
      <x v="8"/>
    </i>
    <i r="1">
      <x v="9"/>
    </i>
    <i r="1">
      <x v="10"/>
    </i>
    <i r="1">
      <x v="11"/>
    </i>
    <i r="1">
      <x v="12"/>
    </i>
    <i r="1">
      <x v="13"/>
    </i>
    <i r="1">
      <x v="14"/>
    </i>
    <i>
      <x v="3"/>
    </i>
    <i r="1">
      <x v="15"/>
    </i>
    <i r="1">
      <x v="16"/>
    </i>
    <i r="1">
      <x v="17"/>
    </i>
    <i r="1">
      <x v="18"/>
    </i>
    <i>
      <x v="4"/>
    </i>
    <i r="1">
      <x v="19"/>
    </i>
    <i r="1">
      <x v="20"/>
    </i>
    <i r="1">
      <x v="21"/>
    </i>
    <i r="1">
      <x v="22"/>
    </i>
    <i>
      <x v="5"/>
    </i>
    <i r="1">
      <x v="23"/>
    </i>
    <i r="1">
      <x v="24"/>
    </i>
    <i r="1">
      <x v="25"/>
    </i>
    <i r="1">
      <x v="26"/>
    </i>
    <i r="1">
      <x v="27"/>
    </i>
    <i r="1">
      <x v="28"/>
    </i>
    <i r="1">
      <x v="29"/>
    </i>
    <i r="1">
      <x v="30"/>
    </i>
    <i r="1">
      <x v="31"/>
    </i>
    <i>
      <x v="6"/>
    </i>
    <i r="1">
      <x v="32"/>
    </i>
    <i r="1">
      <x v="33"/>
    </i>
    <i r="1">
      <x v="34"/>
    </i>
    <i r="1">
      <x v="35"/>
    </i>
    <i r="1">
      <x v="36"/>
    </i>
    <i>
      <x v="7"/>
    </i>
    <i r="1">
      <x v="37"/>
    </i>
    <i r="1">
      <x v="38"/>
    </i>
    <i r="1">
      <x v="39"/>
    </i>
    <i>
      <x v="8"/>
    </i>
    <i r="1">
      <x v="40"/>
    </i>
    <i r="1">
      <x v="41"/>
    </i>
    <i r="1">
      <x v="42"/>
    </i>
    <i r="1">
      <x v="43"/>
    </i>
    <i r="1">
      <x v="44"/>
    </i>
    <i r="1">
      <x v="45"/>
    </i>
    <i r="1">
      <x v="46"/>
    </i>
    <i r="1">
      <x v="47"/>
    </i>
    <i r="1">
      <x v="48"/>
    </i>
    <i r="1">
      <x v="49"/>
    </i>
    <i r="1">
      <x v="50"/>
    </i>
    <i>
      <x v="9"/>
    </i>
    <i r="1">
      <x v="51"/>
    </i>
    <i r="1">
      <x v="52"/>
    </i>
    <i r="1">
      <x v="53"/>
    </i>
    <i r="1">
      <x v="54"/>
    </i>
    <i r="1">
      <x v="55"/>
    </i>
    <i t="grand">
      <x/>
    </i>
  </rowItems>
  <colFields count="1">
    <field x="2"/>
  </colFields>
  <colItems count="10">
    <i>
      <x/>
    </i>
    <i>
      <x v="1"/>
    </i>
    <i>
      <x v="2"/>
    </i>
    <i>
      <x v="3"/>
    </i>
    <i>
      <x v="4"/>
    </i>
    <i>
      <x v="5"/>
    </i>
    <i>
      <x v="6"/>
    </i>
    <i>
      <x v="7"/>
    </i>
    <i>
      <x v="8"/>
    </i>
    <i>
      <x v="9"/>
    </i>
  </colItems>
  <pageFields count="2">
    <pageField fld="4" hier="345" name="[dim_year].[Top_10_Year_Indicator].&amp;[True]" cap="TRUE"/>
    <pageField fld="8" hier="148" name="[ClaimType_Slicer].[ClaimType_Label].&amp;[Serious claims]" cap="Serious claims"/>
  </pageFields>
  <dataFields count="1">
    <dataField name="Claims (count)" fld="0" baseField="1" baseItem="10"/>
  </dataFields>
  <formats count="2">
    <format dxfId="135">
      <pivotArea outline="0" collapsedLevelsAreSubtotals="1" fieldPosition="0"/>
    </format>
    <format dxfId="134">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314"/>
    <rowHierarchyUsage hierarchyUsage="321"/>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18DFB112-6E3E-417A-95FC-F4E3C0E86B69}" name="Table_4.2" cacheId="118"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7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1">
        <item s="1" x="0"/>
        <item s="1" x="1"/>
        <item s="1" x="2"/>
        <item s="1" x="3"/>
        <item s="1" x="4"/>
        <item s="1" x="5"/>
        <item s="1" x="6"/>
        <item s="1" x="7"/>
        <item s="1" x="8"/>
        <item s="1" x="9"/>
        <item t="default"/>
      </items>
    </pivotField>
    <pivotField dataField="1" showAll="0"/>
    <pivotField axis="axisRow" allDrilled="1" showAll="0" dataSourceSort="1" defaultAttributeDrillState="1">
      <items count="11">
        <item s="1" x="0"/>
        <item s="1" x="1"/>
        <item s="1" x="2"/>
        <item s="1" x="3"/>
        <item s="1" x="4"/>
        <item s="1" x="5"/>
        <item s="1" x="6"/>
        <item s="1" x="7"/>
        <item s="1" x="8"/>
        <item s="1" x="9"/>
        <item t="default"/>
      </items>
    </pivotField>
    <pivotField axis="axisRow" allDrilled="1" showAll="0" dataSourceSort="1" defaultAttributeDrillState="1">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t="default"/>
      </items>
    </pivotField>
    <pivotField axis="axisPage" allDrilled="1" showAll="0" dataSourceSort="1" defaultAttributeDrillState="1">
      <items count="1">
        <item t="default"/>
      </items>
    </pivotField>
  </pivotFields>
  <rowFields count="2">
    <field x="6"/>
    <field x="7"/>
  </rowFields>
  <rowItems count="67">
    <i>
      <x/>
    </i>
    <i r="1">
      <x/>
    </i>
    <i r="1">
      <x v="1"/>
    </i>
    <i r="1">
      <x v="2"/>
    </i>
    <i>
      <x v="1"/>
    </i>
    <i r="1">
      <x v="3"/>
    </i>
    <i r="1">
      <x v="4"/>
    </i>
    <i r="1">
      <x v="5"/>
    </i>
    <i>
      <x v="2"/>
    </i>
    <i r="1">
      <x v="6"/>
    </i>
    <i r="1">
      <x v="7"/>
    </i>
    <i r="1">
      <x v="8"/>
    </i>
    <i r="1">
      <x v="9"/>
    </i>
    <i r="1">
      <x v="10"/>
    </i>
    <i r="1">
      <x v="11"/>
    </i>
    <i r="1">
      <x v="12"/>
    </i>
    <i r="1">
      <x v="13"/>
    </i>
    <i r="1">
      <x v="14"/>
    </i>
    <i>
      <x v="3"/>
    </i>
    <i r="1">
      <x v="15"/>
    </i>
    <i r="1">
      <x v="16"/>
    </i>
    <i r="1">
      <x v="17"/>
    </i>
    <i r="1">
      <x v="18"/>
    </i>
    <i>
      <x v="4"/>
    </i>
    <i r="1">
      <x v="19"/>
    </i>
    <i r="1">
      <x v="20"/>
    </i>
    <i r="1">
      <x v="21"/>
    </i>
    <i r="1">
      <x v="22"/>
    </i>
    <i>
      <x v="5"/>
    </i>
    <i r="1">
      <x v="23"/>
    </i>
    <i r="1">
      <x v="24"/>
    </i>
    <i r="1">
      <x v="25"/>
    </i>
    <i r="1">
      <x v="26"/>
    </i>
    <i r="1">
      <x v="27"/>
    </i>
    <i r="1">
      <x v="28"/>
    </i>
    <i r="1">
      <x v="29"/>
    </i>
    <i r="1">
      <x v="30"/>
    </i>
    <i r="1">
      <x v="31"/>
    </i>
    <i>
      <x v="6"/>
    </i>
    <i r="1">
      <x v="32"/>
    </i>
    <i r="1">
      <x v="33"/>
    </i>
    <i r="1">
      <x v="34"/>
    </i>
    <i r="1">
      <x v="35"/>
    </i>
    <i r="1">
      <x v="36"/>
    </i>
    <i>
      <x v="7"/>
    </i>
    <i r="1">
      <x v="37"/>
    </i>
    <i r="1">
      <x v="38"/>
    </i>
    <i r="1">
      <x v="39"/>
    </i>
    <i>
      <x v="8"/>
    </i>
    <i r="1">
      <x v="40"/>
    </i>
    <i r="1">
      <x v="41"/>
    </i>
    <i r="1">
      <x v="42"/>
    </i>
    <i r="1">
      <x v="43"/>
    </i>
    <i r="1">
      <x v="44"/>
    </i>
    <i r="1">
      <x v="45"/>
    </i>
    <i r="1">
      <x v="46"/>
    </i>
    <i r="1">
      <x v="47"/>
    </i>
    <i r="1">
      <x v="48"/>
    </i>
    <i r="1">
      <x v="49"/>
    </i>
    <i r="1">
      <x v="50"/>
    </i>
    <i>
      <x v="9"/>
    </i>
    <i r="1">
      <x v="51"/>
    </i>
    <i r="1">
      <x v="52"/>
    </i>
    <i r="1">
      <x v="53"/>
    </i>
    <i r="1">
      <x v="54"/>
    </i>
    <i r="1">
      <x v="55"/>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fld="5" baseField="0" baseItem="0"/>
  </dataFields>
  <formats count="2">
    <format dxfId="133">
      <pivotArea outline="0" collapsedLevelsAreSubtotals="1" fieldPosition="0"/>
    </format>
    <format dxfId="132">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314"/>
    <rowHierarchyUsage hierarchyUsage="321"/>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A3C6C966-1557-438F-8802-133632509444}" name="Table_4.3" cacheId="115"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7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1">
        <item s="1" x="0"/>
        <item s="1" x="1"/>
        <item s="1" x="2"/>
        <item s="1" x="3"/>
        <item s="1" x="4"/>
        <item s="1" x="5"/>
        <item s="1" x="6"/>
        <item s="1" x="7"/>
        <item s="1" x="8"/>
        <item s="1" x="9"/>
        <item t="default"/>
      </items>
    </pivotField>
    <pivotField dataField="1" showAll="0"/>
    <pivotField axis="axisRow" allDrilled="1" showAll="0" dataSourceSort="1" defaultAttributeDrillState="1">
      <items count="11">
        <item s="1" x="0"/>
        <item s="1" x="1"/>
        <item s="1" x="2"/>
        <item s="1" x="3"/>
        <item s="1" x="4"/>
        <item s="1" x="5"/>
        <item s="1" x="6"/>
        <item s="1" x="7"/>
        <item s="1" x="8"/>
        <item s="1" x="9"/>
        <item t="default"/>
      </items>
    </pivotField>
    <pivotField axis="axisRow" allDrilled="1" showAll="0" dataSourceSort="1" defaultAttributeDrillState="1">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t="default"/>
      </items>
    </pivotField>
    <pivotField axis="axisPage" allDrilled="1" showAll="0" dataSourceSort="1" defaultAttributeDrillState="1">
      <items count="1">
        <item t="default"/>
      </items>
    </pivotField>
  </pivotFields>
  <rowFields count="2">
    <field x="6"/>
    <field x="7"/>
  </rowFields>
  <rowItems count="67">
    <i>
      <x/>
    </i>
    <i r="1">
      <x/>
    </i>
    <i r="1">
      <x v="1"/>
    </i>
    <i r="1">
      <x v="2"/>
    </i>
    <i>
      <x v="1"/>
    </i>
    <i r="1">
      <x v="3"/>
    </i>
    <i r="1">
      <x v="4"/>
    </i>
    <i r="1">
      <x v="5"/>
    </i>
    <i>
      <x v="2"/>
    </i>
    <i r="1">
      <x v="6"/>
    </i>
    <i r="1">
      <x v="7"/>
    </i>
    <i r="1">
      <x v="8"/>
    </i>
    <i r="1">
      <x v="9"/>
    </i>
    <i r="1">
      <x v="10"/>
    </i>
    <i r="1">
      <x v="11"/>
    </i>
    <i r="1">
      <x v="12"/>
    </i>
    <i r="1">
      <x v="13"/>
    </i>
    <i r="1">
      <x v="14"/>
    </i>
    <i>
      <x v="3"/>
    </i>
    <i r="1">
      <x v="15"/>
    </i>
    <i r="1">
      <x v="16"/>
    </i>
    <i r="1">
      <x v="17"/>
    </i>
    <i r="1">
      <x v="18"/>
    </i>
    <i>
      <x v="4"/>
    </i>
    <i r="1">
      <x v="19"/>
    </i>
    <i r="1">
      <x v="20"/>
    </i>
    <i r="1">
      <x v="21"/>
    </i>
    <i r="1">
      <x v="22"/>
    </i>
    <i>
      <x v="5"/>
    </i>
    <i r="1">
      <x v="23"/>
    </i>
    <i r="1">
      <x v="24"/>
    </i>
    <i r="1">
      <x v="25"/>
    </i>
    <i r="1">
      <x v="26"/>
    </i>
    <i r="1">
      <x v="27"/>
    </i>
    <i r="1">
      <x v="28"/>
    </i>
    <i r="1">
      <x v="29"/>
    </i>
    <i r="1">
      <x v="30"/>
    </i>
    <i r="1">
      <x v="31"/>
    </i>
    <i>
      <x v="6"/>
    </i>
    <i r="1">
      <x v="32"/>
    </i>
    <i r="1">
      <x v="33"/>
    </i>
    <i r="1">
      <x v="34"/>
    </i>
    <i r="1">
      <x v="35"/>
    </i>
    <i r="1">
      <x v="36"/>
    </i>
    <i>
      <x v="7"/>
    </i>
    <i r="1">
      <x v="37"/>
    </i>
    <i r="1">
      <x v="38"/>
    </i>
    <i r="1">
      <x v="39"/>
    </i>
    <i>
      <x v="8"/>
    </i>
    <i r="1">
      <x v="40"/>
    </i>
    <i r="1">
      <x v="41"/>
    </i>
    <i r="1">
      <x v="42"/>
    </i>
    <i r="1">
      <x v="43"/>
    </i>
    <i r="1">
      <x v="44"/>
    </i>
    <i r="1">
      <x v="45"/>
    </i>
    <i r="1">
      <x v="46"/>
    </i>
    <i r="1">
      <x v="47"/>
    </i>
    <i r="1">
      <x v="48"/>
    </i>
    <i r="1">
      <x v="49"/>
    </i>
    <i r="1">
      <x v="50"/>
    </i>
    <i>
      <x v="9"/>
    </i>
    <i r="1">
      <x v="51"/>
    </i>
    <i r="1">
      <x v="52"/>
    </i>
    <i r="1">
      <x v="53"/>
    </i>
    <i r="1">
      <x v="54"/>
    </i>
    <i r="1">
      <x v="55"/>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fld="5" baseField="0" baseItem="0"/>
  </dataFields>
  <formats count="2">
    <format dxfId="131">
      <pivotArea outline="0" collapsedLevelsAreSubtotals="1" fieldPosition="0"/>
    </format>
    <format dxfId="130">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314"/>
    <rowHierarchyUsage hierarchyUsage="321"/>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9AB82444-9843-4C29-9A04-B03AD6C45DED}" name="Table_5.1" cacheId="112"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x v="1"/>
    </i>
    <i r="1">
      <x v="8"/>
    </i>
    <i>
      <x v="2"/>
    </i>
    <i r="1">
      <x v="9"/>
    </i>
    <i r="1">
      <x v="10"/>
    </i>
    <i r="1">
      <x v="11"/>
    </i>
    <i r="1">
      <x v="12"/>
    </i>
    <i r="1">
      <x v="13"/>
    </i>
    <i>
      <x v="3"/>
    </i>
    <i r="1">
      <x v="14"/>
    </i>
    <i r="1">
      <x v="15"/>
    </i>
    <i r="1">
      <x v="16"/>
    </i>
    <i r="1">
      <x v="17"/>
    </i>
    <i r="1">
      <x v="18"/>
    </i>
    <i r="1">
      <x v="19"/>
    </i>
    <i r="1">
      <x v="20"/>
    </i>
    <i r="1">
      <x v="21"/>
    </i>
    <i>
      <x v="4"/>
    </i>
    <i r="1">
      <x v="22"/>
    </i>
    <i r="1">
      <x v="23"/>
    </i>
    <i r="1">
      <x v="24"/>
    </i>
    <i r="1">
      <x v="25"/>
    </i>
    <i r="1">
      <x v="26"/>
    </i>
    <i r="1">
      <x v="27"/>
    </i>
    <i r="1">
      <x v="28"/>
    </i>
    <i r="1">
      <x v="29"/>
    </i>
    <i>
      <x v="5"/>
    </i>
    <i r="1">
      <x v="30"/>
    </i>
    <i r="1">
      <x v="31"/>
    </i>
    <i r="1">
      <x v="32"/>
    </i>
    <i r="1">
      <x v="33"/>
    </i>
    <i r="1">
      <x v="34"/>
    </i>
    <i r="1">
      <x v="35"/>
    </i>
    <i r="1">
      <x v="36"/>
    </i>
    <i r="1">
      <x v="37"/>
    </i>
    <i>
      <x v="6"/>
    </i>
    <i r="1">
      <x v="38"/>
    </i>
    <i r="1">
      <x v="39"/>
    </i>
    <i r="1">
      <x v="40"/>
    </i>
    <i r="1">
      <x v="41"/>
    </i>
    <i r="1">
      <x v="42"/>
    </i>
    <i r="1">
      <x v="43"/>
    </i>
    <i r="1">
      <x v="44"/>
    </i>
    <i>
      <x v="7"/>
    </i>
    <i r="1">
      <x v="45"/>
    </i>
    <i>
      <x v="8"/>
    </i>
    <i r="1">
      <x v="46"/>
    </i>
    <i t="grand">
      <x/>
    </i>
  </rowItems>
  <colFields count="1">
    <field x="2"/>
  </colFields>
  <colItems count="10">
    <i>
      <x/>
    </i>
    <i>
      <x v="1"/>
    </i>
    <i>
      <x v="2"/>
    </i>
    <i>
      <x v="3"/>
    </i>
    <i>
      <x v="4"/>
    </i>
    <i>
      <x v="5"/>
    </i>
    <i>
      <x v="6"/>
    </i>
    <i>
      <x v="7"/>
    </i>
    <i>
      <x v="8"/>
    </i>
    <i>
      <x v="9"/>
    </i>
  </colItems>
  <pageFields count="2">
    <pageField fld="4" hier="345" name="[dim_year].[Top_10_Year_Indicator].&amp;[True]" cap="TRUE"/>
    <pageField fld="8" hier="148" name="[ClaimType_Slicer].[ClaimType_Label].&amp;[Serious claims]" cap="Serious claims"/>
  </pageFields>
  <dataFields count="1">
    <dataField name="Claims (count)" fld="0" baseField="1" baseItem="10"/>
  </dataFields>
  <formats count="2">
    <format dxfId="129">
      <pivotArea outline="0" collapsedLevelsAreSubtotals="1" fieldPosition="0"/>
    </format>
    <format dxfId="128">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84"/>
    <rowHierarchyUsage hierarchyUsage="29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078354AA-FADD-47F0-A2EA-98CDA7012D74}" name="Table_5.2" cacheId="109"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dataField="1" showAll="0"/>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x v="1"/>
    </i>
    <i r="1">
      <x v="8"/>
    </i>
    <i>
      <x v="2"/>
    </i>
    <i r="1">
      <x v="9"/>
    </i>
    <i r="1">
      <x v="10"/>
    </i>
    <i r="1">
      <x v="11"/>
    </i>
    <i r="1">
      <x v="12"/>
    </i>
    <i r="1">
      <x v="13"/>
    </i>
    <i>
      <x v="3"/>
    </i>
    <i r="1">
      <x v="14"/>
    </i>
    <i r="1">
      <x v="15"/>
    </i>
    <i r="1">
      <x v="16"/>
    </i>
    <i r="1">
      <x v="17"/>
    </i>
    <i r="1">
      <x v="18"/>
    </i>
    <i r="1">
      <x v="19"/>
    </i>
    <i r="1">
      <x v="20"/>
    </i>
    <i r="1">
      <x v="21"/>
    </i>
    <i>
      <x v="4"/>
    </i>
    <i r="1">
      <x v="22"/>
    </i>
    <i r="1">
      <x v="23"/>
    </i>
    <i r="1">
      <x v="24"/>
    </i>
    <i r="1">
      <x v="25"/>
    </i>
    <i r="1">
      <x v="26"/>
    </i>
    <i r="1">
      <x v="27"/>
    </i>
    <i r="1">
      <x v="28"/>
    </i>
    <i r="1">
      <x v="29"/>
    </i>
    <i>
      <x v="5"/>
    </i>
    <i r="1">
      <x v="30"/>
    </i>
    <i r="1">
      <x v="31"/>
    </i>
    <i r="1">
      <x v="32"/>
    </i>
    <i r="1">
      <x v="33"/>
    </i>
    <i r="1">
      <x v="34"/>
    </i>
    <i r="1">
      <x v="35"/>
    </i>
    <i r="1">
      <x v="36"/>
    </i>
    <i r="1">
      <x v="37"/>
    </i>
    <i>
      <x v="6"/>
    </i>
    <i r="1">
      <x v="38"/>
    </i>
    <i r="1">
      <x v="39"/>
    </i>
    <i r="1">
      <x v="40"/>
    </i>
    <i r="1">
      <x v="41"/>
    </i>
    <i r="1">
      <x v="42"/>
    </i>
    <i r="1">
      <x v="43"/>
    </i>
    <i r="1">
      <x v="44"/>
    </i>
    <i>
      <x v="7"/>
    </i>
    <i r="1">
      <x v="45"/>
    </i>
    <i>
      <x v="8"/>
    </i>
    <i r="1">
      <x v="46"/>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median compensation paid)" fld="5" baseField="4" baseItem="0"/>
  </dataFields>
  <formats count="2">
    <format dxfId="127">
      <pivotArea outline="0" collapsedLevelsAreSubtotals="1" fieldPosition="0"/>
    </format>
    <format dxfId="126">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84"/>
    <rowHierarchyUsage hierarchyUsage="29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0263DB14-E0BB-4331-BF99-1EFA2C760276}" name="Table_5.3" cacheId="106"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dataField="1" showAll="0"/>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x v="1"/>
    </i>
    <i r="1">
      <x v="8"/>
    </i>
    <i>
      <x v="2"/>
    </i>
    <i r="1">
      <x v="9"/>
    </i>
    <i r="1">
      <x v="10"/>
    </i>
    <i r="1">
      <x v="11"/>
    </i>
    <i r="1">
      <x v="12"/>
    </i>
    <i r="1">
      <x v="13"/>
    </i>
    <i>
      <x v="3"/>
    </i>
    <i r="1">
      <x v="14"/>
    </i>
    <i r="1">
      <x v="15"/>
    </i>
    <i r="1">
      <x v="16"/>
    </i>
    <i r="1">
      <x v="17"/>
    </i>
    <i r="1">
      <x v="18"/>
    </i>
    <i r="1">
      <x v="19"/>
    </i>
    <i r="1">
      <x v="20"/>
    </i>
    <i r="1">
      <x v="21"/>
    </i>
    <i>
      <x v="4"/>
    </i>
    <i r="1">
      <x v="22"/>
    </i>
    <i r="1">
      <x v="23"/>
    </i>
    <i r="1">
      <x v="24"/>
    </i>
    <i r="1">
      <x v="25"/>
    </i>
    <i r="1">
      <x v="26"/>
    </i>
    <i r="1">
      <x v="27"/>
    </i>
    <i r="1">
      <x v="28"/>
    </i>
    <i r="1">
      <x v="29"/>
    </i>
    <i>
      <x v="5"/>
    </i>
    <i r="1">
      <x v="30"/>
    </i>
    <i r="1">
      <x v="31"/>
    </i>
    <i r="1">
      <x v="32"/>
    </i>
    <i r="1">
      <x v="33"/>
    </i>
    <i r="1">
      <x v="34"/>
    </i>
    <i r="1">
      <x v="35"/>
    </i>
    <i r="1">
      <x v="36"/>
    </i>
    <i r="1">
      <x v="37"/>
    </i>
    <i>
      <x v="6"/>
    </i>
    <i r="1">
      <x v="38"/>
    </i>
    <i r="1">
      <x v="39"/>
    </i>
    <i r="1">
      <x v="40"/>
    </i>
    <i r="1">
      <x v="41"/>
    </i>
    <i r="1">
      <x v="42"/>
    </i>
    <i r="1">
      <x v="43"/>
    </i>
    <i r="1">
      <x v="44"/>
    </i>
    <i>
      <x v="7"/>
    </i>
    <i r="1">
      <x v="45"/>
    </i>
    <i>
      <x v="8"/>
    </i>
    <i r="1">
      <x v="46"/>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median time lost)" fld="5" baseField="4" baseItem="0"/>
  </dataFields>
  <formats count="2">
    <format dxfId="125">
      <pivotArea outline="0" collapsedLevelsAreSubtotals="1" fieldPosition="0"/>
    </format>
    <format dxfId="124">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84"/>
    <rowHierarchyUsage hierarchyUsage="292"/>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177E26B9-3306-4142-B58F-C0058D55327A}" name="Table_6.1" cacheId="103"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2"/>
  </colFields>
  <colItems count="10">
    <i>
      <x/>
    </i>
    <i>
      <x v="1"/>
    </i>
    <i>
      <x v="2"/>
    </i>
    <i>
      <x v="3"/>
    </i>
    <i>
      <x v="4"/>
    </i>
    <i>
      <x v="5"/>
    </i>
    <i>
      <x v="6"/>
    </i>
    <i>
      <x v="7"/>
    </i>
    <i>
      <x v="8"/>
    </i>
    <i>
      <x v="9"/>
    </i>
  </colItems>
  <pageFields count="2">
    <pageField fld="4" hier="345" name="[dim_year].[Top_10_Year_Indicator].&amp;[True]" cap="TRUE"/>
    <pageField fld="8" hier="148" name="[ClaimType_Slicer].[ClaimType_Label].&amp;[Serious claims]" cap="Serious claims"/>
  </pageFields>
  <dataFields count="1">
    <dataField name="Claims (count)" fld="0" baseField="1" baseItem="10"/>
  </dataFields>
  <formats count="2">
    <format dxfId="123">
      <pivotArea outline="0" collapsedLevelsAreSubtotals="1" fieldPosition="0"/>
    </format>
    <format dxfId="122">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65"/>
    <rowHierarchyUsage hierarchyUsage="273"/>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95F35521-7AA6-44DD-B376-59DE01613B73}" name="Table_6.2" cacheId="100"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dataField="1" showAll="0"/>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median compensation paid)" fld="5" baseField="4" baseItem="0"/>
  </dataFields>
  <formats count="2">
    <format dxfId="121">
      <pivotArea outline="0" collapsedLevelsAreSubtotals="1" fieldPosition="0"/>
    </format>
    <format dxfId="120">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65"/>
    <rowHierarchyUsage hierarchyUsage="273"/>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2DE4CE41-67CA-4DE1-9B18-768B3E1D1259}" name="Table_6.3" cacheId="97"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dataField="1" showAll="0"/>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median time lost)" fld="5" baseField="4" baseItem="0"/>
  </dataFields>
  <formats count="2">
    <format dxfId="119">
      <pivotArea outline="0" collapsedLevelsAreSubtotals="1" fieldPosition="0"/>
    </format>
    <format dxfId="118">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65"/>
    <rowHierarchyUsage hierarchyUsage="273"/>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326583BC-D12D-42EB-BF23-841AF4C42047}" name="Table_7.1" cacheId="94"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2"/>
  </colFields>
  <colItems count="10">
    <i>
      <x/>
    </i>
    <i>
      <x v="1"/>
    </i>
    <i>
      <x v="2"/>
    </i>
    <i>
      <x v="3"/>
    </i>
    <i>
      <x v="4"/>
    </i>
    <i>
      <x v="5"/>
    </i>
    <i>
      <x v="6"/>
    </i>
    <i>
      <x v="7"/>
    </i>
    <i>
      <x v="8"/>
    </i>
    <i>
      <x v="9"/>
    </i>
  </colItems>
  <pageFields count="2">
    <pageField fld="4" hier="345" name="[dim_year].[Top_10_Year_Indicator].&amp;[True]" cap="TRUE"/>
    <pageField fld="8" hier="148" name="[ClaimType_Slicer].[ClaimType_Label].&amp;[Serious claims]" cap="Serious claims"/>
  </pageFields>
  <dataFields count="1">
    <dataField name="Claims (count)" fld="0" baseField="1" baseItem="10"/>
  </dataFields>
  <formats count="2">
    <format dxfId="117">
      <pivotArea outline="0" collapsedLevelsAreSubtotals="1" fieldPosition="0"/>
    </format>
    <format dxfId="116">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98"/>
    <rowHierarchyUsage hierarchyUsage="306"/>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824B104F-F7F9-4389-8B32-AB7901FA196D}" name="Table_7.2" cacheId="91"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dataField="1" showAll="0"/>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name="Claims (median compensation paid)" fld="5" baseField="4" baseItem="0"/>
  </dataFields>
  <formats count="2">
    <format dxfId="115">
      <pivotArea outline="0" collapsedLevelsAreSubtotals="1" fieldPosition="0"/>
    </format>
    <format dxfId="114">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98"/>
    <rowHierarchyUsage hierarchyUsage="306"/>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1EED35C1-1CC0-45AB-9056-FCBA906BA4F6}" name="Table_7.3" cacheId="88"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64" firstHeaderRow="1" firstDataRow="2" firstDataCol="1" rowPageCount="2" colPageCount="1"/>
  <pivotFields count="9">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llDrilled="1" showAll="0" dataSourceSort="1" defaultAttributeDrillState="1">
      <items count="10">
        <item s="1" x="0"/>
        <item s="1" x="1"/>
        <item s="1" x="2"/>
        <item s="1" x="3"/>
        <item s="1" x="4"/>
        <item s="1" x="5"/>
        <item s="1" x="6"/>
        <item s="1" x="7"/>
        <item s="1" x="8"/>
        <item t="default"/>
      </items>
    </pivotField>
    <pivotField dataField="1" showAll="0"/>
    <pivotField axis="axisRow" allDrilled="1" showAll="0" dataSourceSort="1" defaultAttributeDrillState="1">
      <items count="10">
        <item s="1" x="0"/>
        <item s="1" x="1"/>
        <item s="1" x="2"/>
        <item s="1" x="3"/>
        <item s="1" x="4"/>
        <item s="1" x="5"/>
        <item s="1" x="6"/>
        <item s="1" x="7"/>
        <item s="1"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allDrilled="1" showAll="0" dataSourceSort="1" defaultAttributeDrillState="1">
      <items count="1">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1"/>
  </colFields>
  <colItems count="10">
    <i>
      <x/>
    </i>
    <i>
      <x v="1"/>
    </i>
    <i>
      <x v="2"/>
    </i>
    <i>
      <x v="3"/>
    </i>
    <i>
      <x v="4"/>
    </i>
    <i>
      <x v="5"/>
    </i>
    <i>
      <x v="6"/>
    </i>
    <i>
      <x v="7"/>
    </i>
    <i>
      <x v="8"/>
    </i>
    <i>
      <x v="9"/>
    </i>
  </colItems>
  <pageFields count="2">
    <pageField fld="3" hier="345" name="[dim_year].[Top_10_Year_Indicator].&amp;[True]" cap="TRUE"/>
    <pageField fld="8" hier="148" name="[ClaimType_Slicer].[ClaimType_Label].&amp;[Serious claims]" cap="Serious claims"/>
  </pageFields>
  <dataFields count="1">
    <dataField fld="5" baseField="0" baseItem="0"/>
  </dataFields>
  <formats count="2">
    <format dxfId="113">
      <pivotArea outline="0" collapsedLevelsAreSubtotals="1" fieldPosition="0"/>
    </format>
    <format dxfId="112">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98"/>
    <rowHierarchyUsage hierarchyUsage="306"/>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12011E63-76EA-4C6F-BFE7-DFB16438AB16}" name="Table_8.1" cacheId="85"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26" firstHeaderRow="1" firstDataRow="2" firstDataCol="1" rowPageCount="2" colPageCount="1"/>
  <pivotFields count="8">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7">
        <item s="1" x="0"/>
        <item s="1" x="1"/>
        <item s="1" x="2"/>
        <item s="1" x="3"/>
        <item s="1" x="4"/>
        <item s="1" x="5"/>
        <item t="default"/>
      </items>
    </pivotField>
    <pivotField axis="axisRow" allDrilled="1" showAll="0" dataSourceSort="1" defaultAttributeDrillState="1">
      <items count="3">
        <item s="1" x="0"/>
        <item s="1" x="1"/>
        <item t="default"/>
      </items>
    </pivotField>
    <pivotField axis="axisPage" allDrilled="1" showAll="0" dataSourceSort="1" defaultAttributeDrillState="1">
      <items count="1">
        <item t="default"/>
      </items>
    </pivotField>
  </pivotFields>
  <rowFields count="2">
    <field x="5"/>
    <field x="6"/>
  </rowFields>
  <rowItems count="19">
    <i>
      <x/>
    </i>
    <i r="1">
      <x/>
    </i>
    <i r="1">
      <x v="1"/>
    </i>
    <i>
      <x v="1"/>
    </i>
    <i r="1">
      <x/>
    </i>
    <i r="1">
      <x v="1"/>
    </i>
    <i>
      <x v="2"/>
    </i>
    <i r="1">
      <x/>
    </i>
    <i r="1">
      <x v="1"/>
    </i>
    <i>
      <x v="3"/>
    </i>
    <i r="1">
      <x/>
    </i>
    <i r="1">
      <x v="1"/>
    </i>
    <i>
      <x v="4"/>
    </i>
    <i r="1">
      <x/>
    </i>
    <i r="1">
      <x v="1"/>
    </i>
    <i>
      <x v="5"/>
    </i>
    <i r="1">
      <x/>
    </i>
    <i r="1">
      <x v="1"/>
    </i>
    <i t="grand">
      <x/>
    </i>
  </rowItems>
  <colFields count="1">
    <field x="2"/>
  </colFields>
  <colItems count="10">
    <i>
      <x/>
    </i>
    <i>
      <x v="1"/>
    </i>
    <i>
      <x v="2"/>
    </i>
    <i>
      <x v="3"/>
    </i>
    <i>
      <x v="4"/>
    </i>
    <i>
      <x v="5"/>
    </i>
    <i>
      <x v="6"/>
    </i>
    <i>
      <x v="7"/>
    </i>
    <i>
      <x v="8"/>
    </i>
    <i>
      <x v="9"/>
    </i>
  </colItems>
  <pageFields count="2">
    <pageField fld="4" hier="345" name="[dim_year].[Top_10_Year_Indicator].&amp;[True]" cap="TRUE"/>
    <pageField fld="7" hier="148" name="[ClaimType_Slicer].[ClaimType_Label].&amp;[Serious claims]" cap="Serious claims"/>
  </pageFields>
  <dataFields count="1">
    <dataField name="Claims (count)" fld="0" baseField="1" baseItem="10"/>
  </dataFields>
  <formats count="2">
    <format dxfId="111">
      <pivotArea outline="0" collapsedLevelsAreSubtotals="1" fieldPosition="0"/>
    </format>
    <format dxfId="110">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5"/>
    <rowHierarchyUsage hierarchyUsage="255"/>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88DF55CD-9570-4B2D-93E1-9A2D5B1E6CB1}" name="Table_8.2" cacheId="82"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26"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7">
        <item s="1" x="0"/>
        <item s="1" x="1"/>
        <item s="1" x="2"/>
        <item s="1" x="3"/>
        <item s="1" x="4"/>
        <item s="1" x="5"/>
        <item t="default"/>
      </items>
    </pivotField>
    <pivotField axis="axisRow" allDrilled="1" showAll="0" dataSourceSort="1" defaultAttributeDrillState="1">
      <items count="3">
        <item s="1" x="0"/>
        <item s="1" x="1"/>
        <item t="default"/>
      </items>
    </pivotField>
    <pivotField dataField="1" showAll="0"/>
    <pivotField axis="axisPage" allDrilled="1" showAll="0" dataSourceSort="1" defaultAttributeDrillState="1">
      <items count="1">
        <item t="default"/>
      </items>
    </pivotField>
  </pivotFields>
  <rowFields count="2">
    <field x="4"/>
    <field x="5"/>
  </rowFields>
  <rowItems count="19">
    <i>
      <x/>
    </i>
    <i r="1">
      <x/>
    </i>
    <i r="1">
      <x v="1"/>
    </i>
    <i>
      <x v="1"/>
    </i>
    <i r="1">
      <x/>
    </i>
    <i r="1">
      <x v="1"/>
    </i>
    <i>
      <x v="2"/>
    </i>
    <i r="1">
      <x/>
    </i>
    <i r="1">
      <x v="1"/>
    </i>
    <i>
      <x v="3"/>
    </i>
    <i r="1">
      <x/>
    </i>
    <i r="1">
      <x v="1"/>
    </i>
    <i>
      <x v="4"/>
    </i>
    <i r="1">
      <x/>
    </i>
    <i r="1">
      <x v="1"/>
    </i>
    <i>
      <x v="5"/>
    </i>
    <i r="1">
      <x/>
    </i>
    <i r="1">
      <x v="1"/>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frequency rate)" fld="6" baseField="4" baseItem="0"/>
  </dataFields>
  <formats count="2">
    <format dxfId="109">
      <pivotArea outline="0" collapsedLevelsAreSubtotals="1" fieldPosition="0"/>
    </format>
    <format dxfId="108">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5"/>
    <rowHierarchyUsage hierarchyUsage="255"/>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2EE656B4-1BEC-4EDC-A643-8B698A6C3E56}" name="Table_8.3" cacheId="79"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26"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7">
        <item s="1" x="0"/>
        <item s="1" x="1"/>
        <item s="1" x="2"/>
        <item s="1" x="3"/>
        <item s="1" x="4"/>
        <item s="1" x="5"/>
        <item t="default"/>
      </items>
    </pivotField>
    <pivotField axis="axisRow" allDrilled="1" showAll="0" dataSourceSort="1" defaultAttributeDrillState="1">
      <items count="3">
        <item s="1" x="0"/>
        <item s="1" x="1"/>
        <item t="default"/>
      </items>
    </pivotField>
    <pivotField dataField="1" showAll="0"/>
    <pivotField axis="axisPage" allDrilled="1" showAll="0" dataSourceSort="1" defaultAttributeDrillState="1">
      <items count="1">
        <item t="default"/>
      </items>
    </pivotField>
  </pivotFields>
  <rowFields count="2">
    <field x="4"/>
    <field x="5"/>
  </rowFields>
  <rowItems count="19">
    <i>
      <x/>
    </i>
    <i r="1">
      <x/>
    </i>
    <i r="1">
      <x v="1"/>
    </i>
    <i>
      <x v="1"/>
    </i>
    <i r="1">
      <x/>
    </i>
    <i r="1">
      <x v="1"/>
    </i>
    <i>
      <x v="2"/>
    </i>
    <i r="1">
      <x/>
    </i>
    <i r="1">
      <x v="1"/>
    </i>
    <i>
      <x v="3"/>
    </i>
    <i r="1">
      <x/>
    </i>
    <i r="1">
      <x v="1"/>
    </i>
    <i>
      <x v="4"/>
    </i>
    <i r="1">
      <x/>
    </i>
    <i r="1">
      <x v="1"/>
    </i>
    <i>
      <x v="5"/>
    </i>
    <i r="1">
      <x/>
    </i>
    <i r="1">
      <x v="1"/>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incidence rate)" fld="6" baseField="4" baseItem="0"/>
  </dataFields>
  <formats count="2">
    <format dxfId="107">
      <pivotArea outline="0" collapsedLevelsAreSubtotals="1" fieldPosition="0"/>
    </format>
    <format dxfId="106">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incidence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5"/>
    <rowHierarchyUsage hierarchyUsage="255"/>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D69503A5-9FF6-4BEE-8CE1-061A6F957A9C}" name="Table_8.4" cacheId="76"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26"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7">
        <item s="1" x="0"/>
        <item s="1" x="1"/>
        <item s="1" x="2"/>
        <item s="1" x="3"/>
        <item s="1" x="4"/>
        <item s="1" x="5"/>
        <item t="default"/>
      </items>
    </pivotField>
    <pivotField axis="axisRow" allDrilled="1" showAll="0" dataSourceSort="1" defaultAttributeDrillState="1">
      <items count="3">
        <item s="1" x="0"/>
        <item s="1" x="1"/>
        <item t="default"/>
      </items>
    </pivotField>
    <pivotField dataField="1" showAll="0"/>
    <pivotField axis="axisPage" allDrilled="1" showAll="0" dataSourceSort="1" defaultAttributeDrillState="1">
      <items count="1">
        <item t="default"/>
      </items>
    </pivotField>
  </pivotFields>
  <rowFields count="2">
    <field x="4"/>
    <field x="5"/>
  </rowFields>
  <rowItems count="19">
    <i>
      <x/>
    </i>
    <i r="1">
      <x/>
    </i>
    <i r="1">
      <x v="1"/>
    </i>
    <i>
      <x v="1"/>
    </i>
    <i r="1">
      <x/>
    </i>
    <i r="1">
      <x v="1"/>
    </i>
    <i>
      <x v="2"/>
    </i>
    <i r="1">
      <x/>
    </i>
    <i r="1">
      <x v="1"/>
    </i>
    <i>
      <x v="3"/>
    </i>
    <i r="1">
      <x/>
    </i>
    <i r="1">
      <x v="1"/>
    </i>
    <i>
      <x v="4"/>
    </i>
    <i r="1">
      <x/>
    </i>
    <i r="1">
      <x v="1"/>
    </i>
    <i>
      <x v="5"/>
    </i>
    <i r="1">
      <x/>
    </i>
    <i r="1">
      <x v="1"/>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median compensation paid $)" fld="6" baseField="4" baseItem="0"/>
  </dataFields>
  <formats count="2">
    <format dxfId="105">
      <pivotArea outline="0" collapsedLevelsAreSubtotals="1" fieldPosition="0"/>
    </format>
    <format dxfId="104">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5"/>
    <rowHierarchyUsage hierarchyUsage="255"/>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0.xml><?xml version="1.0" encoding="utf-8"?>
<pivotTableDefinition xmlns="http://schemas.openxmlformats.org/spreadsheetml/2006/main" xmlns:mc="http://schemas.openxmlformats.org/markup-compatibility/2006" xmlns:xr="http://schemas.microsoft.com/office/spreadsheetml/2014/revision" mc:Ignorable="xr" xr:uid="{8B37702A-B5C4-485F-A7A9-634CF0D22C4E}" name="Table_8.5" cacheId="73"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26" firstHeaderRow="1" firstDataRow="2" firstDataCol="1" rowPageCount="2" colPageCount="1"/>
  <pivotFields count="8">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7">
        <item s="1" x="0"/>
        <item s="1" x="1"/>
        <item s="1" x="2"/>
        <item s="1" x="3"/>
        <item s="1" x="4"/>
        <item s="1" x="5"/>
        <item t="default"/>
      </items>
    </pivotField>
    <pivotField axis="axisRow" allDrilled="1" showAll="0" dataSourceSort="1" defaultAttributeDrillState="1">
      <items count="3">
        <item s="1" x="0"/>
        <item s="1" x="1"/>
        <item t="default"/>
      </items>
    </pivotField>
    <pivotField dataField="1" showAll="0"/>
    <pivotField axis="axisPage" allDrilled="1" showAll="0" dataSourceSort="1" defaultAttributeDrillState="1">
      <items count="1">
        <item t="default"/>
      </items>
    </pivotField>
  </pivotFields>
  <rowFields count="2">
    <field x="4"/>
    <field x="5"/>
  </rowFields>
  <rowItems count="19">
    <i>
      <x/>
    </i>
    <i r="1">
      <x/>
    </i>
    <i r="1">
      <x v="1"/>
    </i>
    <i>
      <x v="1"/>
    </i>
    <i r="1">
      <x/>
    </i>
    <i r="1">
      <x v="1"/>
    </i>
    <i>
      <x v="2"/>
    </i>
    <i r="1">
      <x/>
    </i>
    <i r="1">
      <x v="1"/>
    </i>
    <i>
      <x v="3"/>
    </i>
    <i r="1">
      <x/>
    </i>
    <i r="1">
      <x v="1"/>
    </i>
    <i>
      <x v="4"/>
    </i>
    <i r="1">
      <x/>
    </i>
    <i r="1">
      <x v="1"/>
    </i>
    <i>
      <x v="5"/>
    </i>
    <i r="1">
      <x/>
    </i>
    <i r="1">
      <x v="1"/>
    </i>
    <i t="grand">
      <x/>
    </i>
  </rowItems>
  <colFields count="1">
    <field x="1"/>
  </colFields>
  <colItems count="10">
    <i>
      <x/>
    </i>
    <i>
      <x v="1"/>
    </i>
    <i>
      <x v="2"/>
    </i>
    <i>
      <x v="3"/>
    </i>
    <i>
      <x v="4"/>
    </i>
    <i>
      <x v="5"/>
    </i>
    <i>
      <x v="6"/>
    </i>
    <i>
      <x v="7"/>
    </i>
    <i>
      <x v="8"/>
    </i>
    <i>
      <x v="9"/>
    </i>
  </colItems>
  <pageFields count="2">
    <pageField fld="3" hier="345" name="[dim_year].[Top_10_Year_Indicator].&amp;[True]" cap="TRUE"/>
    <pageField fld="7" hier="148" name="[ClaimType_Slicer].[ClaimType_Label].&amp;[Serious claims]" cap="Serious claims"/>
  </pageFields>
  <dataFields count="1">
    <dataField name="Claims (median time lost $)" fld="6" baseField="4" baseItem="0"/>
  </dataFields>
  <formats count="2">
    <format dxfId="103">
      <pivotArea outline="0" collapsedLevelsAreSubtotals="1" fieldPosition="0"/>
    </format>
    <format dxfId="102">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5"/>
    <rowHierarchyUsage hierarchyUsage="255"/>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1.xml><?xml version="1.0" encoding="utf-8"?>
<pivotTableDefinition xmlns="http://schemas.openxmlformats.org/spreadsheetml/2006/main" xmlns:mc="http://schemas.openxmlformats.org/markup-compatibility/2006" xmlns:xr="http://schemas.microsoft.com/office/spreadsheetml/2014/revision" mc:Ignorable="xr" xr:uid="{E8DF81E7-09B1-4563-8514-EB58419F4B12}" name="Table_9.1" cacheId="70"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9" firstHeaderRow="1" firstDataRow="2" firstDataCol="1" rowPageCount="2" colPageCount="1"/>
  <pivotFields count="7">
    <pivotField dataField="1" subtotalTop="0" showAll="0" defaultSubtotal="0"/>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12">
        <item s="1" x="0"/>
        <item s="1" x="1"/>
        <item s="1" x="2"/>
        <item s="1" x="3"/>
        <item s="1" x="4"/>
        <item s="1" x="5"/>
        <item s="1" x="6"/>
        <item s="1" x="7"/>
        <item s="1" x="8"/>
        <item s="1" x="9"/>
        <item s="1" x="10"/>
        <item t="default"/>
      </items>
    </pivotField>
    <pivotField axis="axisPage" allDrilled="1" showAll="0" dataSourceSort="1" defaultAttributeDrillState="1">
      <items count="1">
        <item t="default"/>
      </items>
    </pivotField>
  </pivotFields>
  <rowFields count="1">
    <field x="5"/>
  </rowFields>
  <rowItems count="12">
    <i>
      <x/>
    </i>
    <i>
      <x v="1"/>
    </i>
    <i>
      <x v="2"/>
    </i>
    <i>
      <x v="3"/>
    </i>
    <i>
      <x v="4"/>
    </i>
    <i>
      <x v="5"/>
    </i>
    <i>
      <x v="6"/>
    </i>
    <i>
      <x v="7"/>
    </i>
    <i>
      <x v="8"/>
    </i>
    <i>
      <x v="9"/>
    </i>
    <i>
      <x v="10"/>
    </i>
    <i t="grand">
      <x/>
    </i>
  </rowItems>
  <colFields count="1">
    <field x="2"/>
  </colFields>
  <colItems count="10">
    <i>
      <x/>
    </i>
    <i>
      <x v="1"/>
    </i>
    <i>
      <x v="2"/>
    </i>
    <i>
      <x v="3"/>
    </i>
    <i>
      <x v="4"/>
    </i>
    <i>
      <x v="5"/>
    </i>
    <i>
      <x v="6"/>
    </i>
    <i>
      <x v="7"/>
    </i>
    <i>
      <x v="8"/>
    </i>
    <i>
      <x v="9"/>
    </i>
  </colItems>
  <pageFields count="2">
    <pageField fld="4" hier="345" name="[dim_year].[Top_10_Year_Indicator].&amp;[True]" cap="TRUE"/>
    <pageField fld="6" hier="148" name="[ClaimType_Slicer].[ClaimType_Label].&amp;[Serious claims]" cap="Serious claims"/>
  </pageFields>
  <dataFields count="1">
    <dataField name="Claims (count)" fld="0" baseField="1" baseItem="10"/>
  </dataFields>
  <formats count="2">
    <format dxfId="101">
      <pivotArea outline="0" collapsedLevelsAreSubtotals="1" fieldPosition="0"/>
    </format>
    <format dxfId="100">
      <pivotArea dataOnly="0" labelOnly="1" fieldPosition="0">
        <references count="1">
          <reference field="2"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44"/>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2.xml><?xml version="1.0" encoding="utf-8"?>
<pivotTableDefinition xmlns="http://schemas.openxmlformats.org/spreadsheetml/2006/main" xmlns:mc="http://schemas.openxmlformats.org/markup-compatibility/2006" xmlns:xr="http://schemas.microsoft.com/office/spreadsheetml/2014/revision" mc:Ignorable="xr" xr:uid="{8CBAA2DB-1BA3-4D67-A40E-0D167602AD8B}" name="Table_9.2" cacheId="163"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8" firstHeaderRow="1" firstDataRow="2" firstDataCol="1" rowPageCount="2" colPageCount="1"/>
  <pivotFields count="7">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11">
        <item s="1" x="0"/>
        <item s="1" x="1"/>
        <item s="1" x="2"/>
        <item s="1" x="3"/>
        <item s="1" x="4"/>
        <item s="1" x="5"/>
        <item s="1" x="6"/>
        <item s="1" x="7"/>
        <item s="1" x="8"/>
        <item s="1" x="9"/>
        <item t="default"/>
      </items>
    </pivotField>
    <pivotField dataField="1" showAll="0"/>
    <pivotField axis="axisPage" allDrilled="1" showAll="0" dataSourceSort="1" defaultAttributeDrillState="1">
      <items count="1">
        <item t="default"/>
      </items>
    </pivotField>
  </pivotFields>
  <rowFields count="1">
    <field x="4"/>
  </rowFields>
  <rowItems count="11">
    <i>
      <x/>
    </i>
    <i>
      <x v="1"/>
    </i>
    <i>
      <x v="2"/>
    </i>
    <i>
      <x v="3"/>
    </i>
    <i>
      <x v="4"/>
    </i>
    <i>
      <x v="5"/>
    </i>
    <i>
      <x v="6"/>
    </i>
    <i>
      <x v="7"/>
    </i>
    <i>
      <x v="8"/>
    </i>
    <i>
      <x v="9"/>
    </i>
    <i t="grand">
      <x/>
    </i>
  </rowItems>
  <colFields count="1">
    <field x="1"/>
  </colFields>
  <colItems count="10">
    <i>
      <x/>
    </i>
    <i>
      <x v="1"/>
    </i>
    <i>
      <x v="2"/>
    </i>
    <i>
      <x v="3"/>
    </i>
    <i>
      <x v="4"/>
    </i>
    <i>
      <x v="5"/>
    </i>
    <i>
      <x v="6"/>
    </i>
    <i>
      <x v="7"/>
    </i>
    <i>
      <x v="8"/>
    </i>
    <i>
      <x v="9"/>
    </i>
  </colItems>
  <pageFields count="2">
    <pageField fld="3" hier="345" name="[dim_year].[Top_10_Year_Indicator].&amp;[True]" cap="TRUE"/>
    <pageField fld="6" hier="148" name="[ClaimType_Slicer].[ClaimType_Label].&amp;[Serious claims]" cap="Serious claims"/>
  </pageFields>
  <dataFields count="1">
    <dataField name="Claims (frequency rate)" fld="5" baseField="4" baseItem="0"/>
  </dataFields>
  <formats count="2">
    <format dxfId="99">
      <pivotArea outline="0" collapsedLevelsAreSubtotals="1" fieldPosition="0"/>
    </format>
    <format dxfId="98">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frequency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44"/>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xmlns:mc="http://schemas.openxmlformats.org/markup-compatibility/2006" xmlns:xr="http://schemas.microsoft.com/office/spreadsheetml/2014/revision" mc:Ignorable="xr" xr:uid="{F043DC88-F070-4369-B5CD-279B7C469195}" name="Table_9.3" cacheId="172"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8" firstHeaderRow="1" firstDataRow="2" firstDataCol="1" rowPageCount="2" colPageCount="1"/>
  <pivotFields count="7">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11">
        <item s="1" x="0"/>
        <item s="1" x="1"/>
        <item s="1" x="2"/>
        <item s="1" x="3"/>
        <item s="1" x="4"/>
        <item s="1" x="5"/>
        <item s="1" x="6"/>
        <item s="1" x="7"/>
        <item s="1" x="8"/>
        <item s="1" x="9"/>
        <item t="default"/>
      </items>
    </pivotField>
    <pivotField dataField="1" showAll="0"/>
    <pivotField axis="axisPage" allDrilled="1" showAll="0" dataSourceSort="1" defaultAttributeDrillState="1">
      <items count="1">
        <item t="default"/>
      </items>
    </pivotField>
  </pivotFields>
  <rowFields count="1">
    <field x="4"/>
  </rowFields>
  <rowItems count="11">
    <i>
      <x/>
    </i>
    <i>
      <x v="1"/>
    </i>
    <i>
      <x v="2"/>
    </i>
    <i>
      <x v="3"/>
    </i>
    <i>
      <x v="4"/>
    </i>
    <i>
      <x v="5"/>
    </i>
    <i>
      <x v="6"/>
    </i>
    <i>
      <x v="7"/>
    </i>
    <i>
      <x v="8"/>
    </i>
    <i>
      <x v="9"/>
    </i>
    <i t="grand">
      <x/>
    </i>
  </rowItems>
  <colFields count="1">
    <field x="1"/>
  </colFields>
  <colItems count="10">
    <i>
      <x/>
    </i>
    <i>
      <x v="1"/>
    </i>
    <i>
      <x v="2"/>
    </i>
    <i>
      <x v="3"/>
    </i>
    <i>
      <x v="4"/>
    </i>
    <i>
      <x v="5"/>
    </i>
    <i>
      <x v="6"/>
    </i>
    <i>
      <x v="7"/>
    </i>
    <i>
      <x v="8"/>
    </i>
    <i>
      <x v="9"/>
    </i>
  </colItems>
  <pageFields count="2">
    <pageField fld="3" hier="345" name="[dim_year].[Top_10_Year_Indicator].&amp;[True]" cap="TRUE"/>
    <pageField fld="6" hier="148" name="[ClaimType_Slicer].[ClaimType_Label].&amp;[Serious claims]" cap="Serious claims"/>
  </pageFields>
  <dataFields count="1">
    <dataField name="Claims (incidence rate)" fld="5" baseField="4" baseItem="0"/>
  </dataFields>
  <formats count="2">
    <format dxfId="97">
      <pivotArea outline="0" collapsedLevelsAreSubtotals="1" fieldPosition="0"/>
    </format>
    <format dxfId="96">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incidence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44"/>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4.xml><?xml version="1.0" encoding="utf-8"?>
<pivotTableDefinition xmlns="http://schemas.openxmlformats.org/spreadsheetml/2006/main" xmlns:mc="http://schemas.openxmlformats.org/markup-compatibility/2006" xmlns:xr="http://schemas.microsoft.com/office/spreadsheetml/2014/revision" mc:Ignorable="xr" xr:uid="{1BF80253-DD27-400D-9CA2-1F7CCFD26482}" name="Table_9.4" cacheId="61"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9" firstHeaderRow="1" firstDataRow="2" firstDataCol="1" rowPageCount="2" colPageCount="1"/>
  <pivotFields count="7">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12">
        <item s="1" x="0"/>
        <item s="1" x="1"/>
        <item s="1" x="2"/>
        <item s="1" x="3"/>
        <item s="1" x="4"/>
        <item s="1" x="5"/>
        <item s="1" x="6"/>
        <item s="1" x="7"/>
        <item s="1" x="8"/>
        <item s="1" x="9"/>
        <item s="1" x="10"/>
        <item t="default"/>
      </items>
    </pivotField>
    <pivotField dataField="1" showAll="0"/>
    <pivotField axis="axisPage" allDrilled="1" showAll="0" dataSourceSort="1" defaultAttributeDrillState="1">
      <items count="1">
        <item t="default"/>
      </items>
    </pivotField>
  </pivotFields>
  <rowFields count="1">
    <field x="4"/>
  </rowFields>
  <rowItems count="12">
    <i>
      <x/>
    </i>
    <i>
      <x v="1"/>
    </i>
    <i>
      <x v="2"/>
    </i>
    <i>
      <x v="3"/>
    </i>
    <i>
      <x v="4"/>
    </i>
    <i>
      <x v="5"/>
    </i>
    <i>
      <x v="6"/>
    </i>
    <i>
      <x v="7"/>
    </i>
    <i>
      <x v="8"/>
    </i>
    <i>
      <x v="9"/>
    </i>
    <i>
      <x v="10"/>
    </i>
    <i t="grand">
      <x/>
    </i>
  </rowItems>
  <colFields count="1">
    <field x="1"/>
  </colFields>
  <colItems count="10">
    <i>
      <x/>
    </i>
    <i>
      <x v="1"/>
    </i>
    <i>
      <x v="2"/>
    </i>
    <i>
      <x v="3"/>
    </i>
    <i>
      <x v="4"/>
    </i>
    <i>
      <x v="5"/>
    </i>
    <i>
      <x v="6"/>
    </i>
    <i>
      <x v="7"/>
    </i>
    <i>
      <x v="8"/>
    </i>
    <i>
      <x v="9"/>
    </i>
  </colItems>
  <pageFields count="2">
    <pageField fld="3" hier="345" name="[dim_year].[Top_10_Year_Indicator].&amp;[True]" cap="TRUE"/>
    <pageField fld="6" hier="148" name="[ClaimType_Slicer].[ClaimType_Label].&amp;[Serious claims]" cap="Serious claims"/>
  </pageFields>
  <dataFields count="1">
    <dataField name="Claims (median compensation paid $)" fld="5" baseField="4" baseItem="0"/>
  </dataFields>
  <formats count="2">
    <format dxfId="161">
      <pivotArea outline="0" collapsedLevelsAreSubtotals="1" fieldPosition="0"/>
    </format>
    <format dxfId="160">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caption="Claims (median compensation paid $)"/>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44"/>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5.xml><?xml version="1.0" encoding="utf-8"?>
<pivotTableDefinition xmlns="http://schemas.openxmlformats.org/spreadsheetml/2006/main" xmlns:mc="http://schemas.openxmlformats.org/markup-compatibility/2006" xmlns:xr="http://schemas.microsoft.com/office/spreadsheetml/2014/revision" mc:Ignorable="xr" xr:uid="{A8354C99-7D7F-4C25-A467-44CF5E08AEEA}" name="Table_9.5" cacheId="58" applyNumberFormats="0" applyBorderFormats="0" applyFontFormats="0" applyPatternFormats="0" applyAlignmentFormats="0" applyWidthHeightFormats="1" dataCaption="Values" grandTotalCaption="Total" updatedVersion="8" minRefreshableVersion="3" asteriskTotals="1" visualTotals="0" showDrill="0" useAutoFormatting="1" subtotalHiddenItems="1" colGrandTotals="0" itemPrintTitles="1" createdVersion="8" indent="0" showHeaders="0" outline="1" outlineData="1" multipleFieldFilters="0" fieldListSortAscending="1">
  <location ref="A6:K19" firstHeaderRow="1" firstDataRow="2" firstDataCol="1" rowPageCount="2" colPageCount="1"/>
  <pivotFields count="7">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pivotField axis="axisPage" allDrilled="1" showAll="0" dataSourceSort="1" defaultAttributeDrillState="1">
      <items count="1">
        <item t="default"/>
      </items>
    </pivotField>
    <pivotField axis="axisRow" allDrilled="1" showAll="0" dataSourceSort="1" defaultAttributeDrillState="1">
      <items count="12">
        <item s="1" x="0"/>
        <item s="1" x="1"/>
        <item s="1" x="2"/>
        <item s="1" x="3"/>
        <item s="1" x="4"/>
        <item s="1" x="5"/>
        <item s="1" x="6"/>
        <item s="1" x="7"/>
        <item s="1" x="8"/>
        <item s="1" x="9"/>
        <item s="1" x="10"/>
        <item t="default"/>
      </items>
    </pivotField>
    <pivotField dataField="1" showAll="0"/>
    <pivotField axis="axisPage" allDrilled="1" showAll="0" dataSourceSort="1" defaultAttributeDrillState="1">
      <items count="1">
        <item t="default"/>
      </items>
    </pivotField>
  </pivotFields>
  <rowFields count="1">
    <field x="4"/>
  </rowFields>
  <rowItems count="12">
    <i>
      <x/>
    </i>
    <i>
      <x v="1"/>
    </i>
    <i>
      <x v="2"/>
    </i>
    <i>
      <x v="3"/>
    </i>
    <i>
      <x v="4"/>
    </i>
    <i>
      <x v="5"/>
    </i>
    <i>
      <x v="6"/>
    </i>
    <i>
      <x v="7"/>
    </i>
    <i>
      <x v="8"/>
    </i>
    <i>
      <x v="9"/>
    </i>
    <i>
      <x v="10"/>
    </i>
    <i t="grand">
      <x/>
    </i>
  </rowItems>
  <colFields count="1">
    <field x="1"/>
  </colFields>
  <colItems count="10">
    <i>
      <x/>
    </i>
    <i>
      <x v="1"/>
    </i>
    <i>
      <x v="2"/>
    </i>
    <i>
      <x v="3"/>
    </i>
    <i>
      <x v="4"/>
    </i>
    <i>
      <x v="5"/>
    </i>
    <i>
      <x v="6"/>
    </i>
    <i>
      <x v="7"/>
    </i>
    <i>
      <x v="8"/>
    </i>
    <i>
      <x v="9"/>
    </i>
  </colItems>
  <pageFields count="2">
    <pageField fld="3" hier="345" name="[dim_year].[Top_10_Year_Indicator].&amp;[True]" cap="TRUE"/>
    <pageField fld="6" hier="148" name="[ClaimType_Slicer].[ClaimType_Label].&amp;[Serious claims]" cap="Serious claims"/>
  </pageFields>
  <dataFields count="1">
    <dataField name="Claims (median time lost weeks)" fld="5" baseField="4" baseItem="3"/>
  </dataFields>
  <formats count="2">
    <format dxfId="95">
      <pivotArea outline="0" collapsedLevelsAreSubtotals="1" fieldPosition="0"/>
    </format>
    <format dxfId="94">
      <pivotArea dataOnly="0" labelOnly="1" fieldPosition="0">
        <references count="1">
          <reference field="1" count="0"/>
        </references>
      </pivotArea>
    </format>
  </formats>
  <pivotHierarchies count="497">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caption="Time period scope restriction"/>
    <pivotHierarchy/>
    <pivotHierarchy/>
    <pivotHierarchy multipleItemSelectionAllowed="1" caption="Time period restriction">
      <members count="10" level="1">
        <member name="[dim_year].[Year of lodgement].&amp;[2013]"/>
        <member name="[dim_year].[Year of lodgement].&amp;[2014]"/>
        <member name="[dim_year].[Year of lodgement].&amp;[2015]"/>
        <member name="[dim_year].[Year of lodgement].&amp;[2016]"/>
        <member name="[dim_year].[Year of lodgement].&amp;[2017]"/>
        <member name="[dim_year].[Year of lodgement].&amp;[2018]"/>
        <member name="[dim_year].[Year of lodgement].&amp;[2019]"/>
        <member name="[dim_year].[Year of lodgement].&amp;[2020]"/>
        <member name="[dim_year].[Year of lodgement].&amp;[2021]"/>
        <member name="[dim_year].[Year of lodgement].&amp;[2022]"/>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Claims (count)"/>
    <pivotHierarchy dragToRow="0" dragToCol="0" dragToPage="0" dragToData="1"/>
    <pivotHierarchy dragToRow="0" dragToCol="0" dragToPage="0" dragToData="1"/>
    <pivotHierarchy dragToRow="0" dragToCol="0" dragToPage="0" dragToData="1" caption="Claims (median time lost weeks)"/>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44"/>
  </rowHierarchiesUsage>
  <colHierarchiesUsage count="1">
    <colHierarchyUsage hierarchyUsage="347"/>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SWA">
      <a:dk1>
        <a:sysClr val="windowText" lastClr="000000"/>
      </a:dk1>
      <a:lt1>
        <a:sysClr val="window" lastClr="FFFFFF"/>
      </a:lt1>
      <a:dk2>
        <a:srgbClr val="303138"/>
      </a:dk2>
      <a:lt2>
        <a:srgbClr val="E7E6E6"/>
      </a:lt2>
      <a:accent1>
        <a:srgbClr val="E71D31"/>
      </a:accent1>
      <a:accent2>
        <a:srgbClr val="DBDBDB"/>
      </a:accent2>
      <a:accent3>
        <a:srgbClr val="2E849E"/>
      </a:accent3>
      <a:accent4>
        <a:srgbClr val="BA4A56"/>
      </a:accent4>
      <a:accent5>
        <a:srgbClr val="73C194"/>
      </a:accent5>
      <a:accent6>
        <a:srgbClr val="A68FD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bs.gov.au/statistics/classifications/anzsco-australian-and-new-zealand-standard-classification-occupations/2022" TargetMode="External"/><Relationship Id="rId2" Type="http://schemas.openxmlformats.org/officeDocument/2006/relationships/hyperlink" Target="https://www.abs.gov.au/statistics/classifications/australian-and-new-zealand-standard-industrial-classification-anzsic/2006-revision-2-0" TargetMode="External"/><Relationship Id="rId1" Type="http://schemas.openxmlformats.org/officeDocument/2006/relationships/hyperlink" Target="https://data.safeworkaustralia.gov.au/about-our-datasets/workers-compensation-data"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ata.safeworkaustralia.gov.au/about-our-datasets/type-occurrence-classification-system-toocs-3rd-editio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6.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7.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8.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9.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10.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ivotTable" Target="../pivotTables/pivotTable11.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12.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ivotTable" Target="../pivotTables/pivotTable13.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ivotTable" Target="../pivotTables/pivotTable14.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5.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16.xm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ivotTable" Target="../pivotTables/pivotTable17.xm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ivotTable" Target="../pivotTables/pivotTable18.xm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ivotTable" Target="../pivotTables/pivotTable19.xm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ivotTable" Target="../pivotTables/pivotTable20.xm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ivotTable" Target="../pivotTables/pivotTable21.xm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ivotTable" Target="../pivotTables/pivotTable22.xm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ivotTable" Target="../pivotTables/pivotTable23.xm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ivotTable" Target="../pivotTables/pivotTable24.xm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ivotTable" Target="../pivotTables/pivotTable25.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pivotTable" Target="../pivotTables/pivotTable26.xm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ivotTable" Target="../pivotTables/pivotTable27.xm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ivotTable" Target="../pivotTables/pivotTable28.xm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ivotTable" Target="../pivotTables/pivotTable29.xm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ivotTable" Target="../pivotTables/pivotTable30.xm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ivotTable" Target="../pivotTables/pivotTable31.xm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ivotTable" Target="../pivotTables/pivotTable32.xm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ivotTable" Target="../pivotTables/pivotTable33.xm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ivotTable" Target="../pivotTables/pivotTable34.xm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ivotTable" Target="../pivotTables/pivotTable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3F62D-A0B6-4114-AC22-267952861277}">
  <dimension ref="A1:Z102"/>
  <sheetViews>
    <sheetView tabSelected="1" zoomScale="85" zoomScaleNormal="85" workbookViewId="0">
      <selection activeCell="B1" sqref="B1"/>
    </sheetView>
  </sheetViews>
  <sheetFormatPr defaultColWidth="0" defaultRowHeight="15" zeroHeight="1" x14ac:dyDescent="0.25"/>
  <cols>
    <col min="1" max="1" width="124.7109375" style="13" bestFit="1" customWidth="1"/>
    <col min="2" max="2" width="10.7109375" style="13" bestFit="1" customWidth="1"/>
    <col min="3" max="26" width="9.140625" style="13" customWidth="1"/>
    <col min="27" max="16384" width="9.140625" style="13" hidden="1"/>
  </cols>
  <sheetData>
    <row r="1" spans="1:2" ht="20.25" thickBot="1" x14ac:dyDescent="0.35">
      <c r="A1" s="12" t="str">
        <f>_xlfn.CONCAT("Safe Work Australia – National Dataset for Compensation Based Statistics detailed data file ",$A$5)</f>
        <v>Safe Work Australia – National Dataset for Compensation Based Statistics detailed data file 2024-25</v>
      </c>
    </row>
    <row r="2" spans="1:2" ht="15.75" thickTop="1" x14ac:dyDescent="0.25"/>
    <row r="3" spans="1:2" x14ac:dyDescent="0.25"/>
    <row r="4" spans="1:2" x14ac:dyDescent="0.25"/>
    <row r="5" spans="1:2" x14ac:dyDescent="0.25">
      <c r="A5" s="14" t="s">
        <v>468</v>
      </c>
    </row>
    <row r="6" spans="1:2" ht="18" thickBot="1" x14ac:dyDescent="0.35">
      <c r="A6" s="15" t="s">
        <v>1</v>
      </c>
      <c r="B6" s="16"/>
    </row>
    <row r="7" spans="1:2" ht="15.75" thickTop="1" x14ac:dyDescent="0.25">
      <c r="A7" s="21">
        <v>46304</v>
      </c>
      <c r="B7" s="16"/>
    </row>
    <row r="8" spans="1:2" x14ac:dyDescent="0.25">
      <c r="B8" s="16"/>
    </row>
    <row r="9" spans="1:2" ht="18" thickBot="1" x14ac:dyDescent="0.35">
      <c r="A9" s="15" t="s">
        <v>2</v>
      </c>
      <c r="B9" s="16"/>
    </row>
    <row r="10" spans="1:2" ht="15.75" thickTop="1" x14ac:dyDescent="0.25">
      <c r="A10" s="20" t="s">
        <v>3</v>
      </c>
      <c r="B10" s="16"/>
    </row>
    <row r="11" spans="1:2" x14ac:dyDescent="0.25">
      <c r="A11" s="20" t="s">
        <v>4</v>
      </c>
      <c r="B11" s="16"/>
    </row>
    <row r="12" spans="1:2" x14ac:dyDescent="0.25">
      <c r="A12" s="20" t="s">
        <v>5</v>
      </c>
      <c r="B12" s="16"/>
    </row>
    <row r="13" spans="1:2" x14ac:dyDescent="0.25">
      <c r="A13" s="20" t="s">
        <v>6</v>
      </c>
      <c r="B13" s="16"/>
    </row>
    <row r="14" spans="1:2" x14ac:dyDescent="0.25">
      <c r="B14" s="16"/>
    </row>
    <row r="15" spans="1:2" ht="18" thickBot="1" x14ac:dyDescent="0.35">
      <c r="A15" s="15" t="s">
        <v>7</v>
      </c>
    </row>
    <row r="16" spans="1:2" ht="15.75" thickTop="1" x14ac:dyDescent="0.25">
      <c r="A16" s="17" t="s">
        <v>8</v>
      </c>
    </row>
    <row r="17" spans="1:2" x14ac:dyDescent="0.25">
      <c r="A17" s="18" t="str">
        <f>_xlfn.CONCAT("Table 1.1. Claims (count) by Industry (ANZSIC subdivision), 10 years to"," ",$A$5)</f>
        <v>Table 1.1. Claims (count) by Industry (ANZSIC subdivision), 10 years to 2024-25</v>
      </c>
      <c r="B17" s="19" t="s">
        <v>9</v>
      </c>
    </row>
    <row r="18" spans="1:2" x14ac:dyDescent="0.25">
      <c r="A18" s="18" t="str">
        <f>_xlfn.CONCAT("Table 1.2. Claims (frequency rate) by Industry (ANZSIC subdivision), 10 years to"," ",$A$5)</f>
        <v>Table 1.2. Claims (frequency rate) by Industry (ANZSIC subdivision), 10 years to 2024-25</v>
      </c>
      <c r="B18" s="19" t="s">
        <v>9</v>
      </c>
    </row>
    <row r="19" spans="1:2" x14ac:dyDescent="0.25">
      <c r="A19" s="18" t="str">
        <f>_xlfn.CONCAT("Table 1.3. Claims (incidence rate) by Industry (ANZSIC subdivision), 10 years to"," ",$A$5)</f>
        <v>Table 1.3. Claims (incidence rate) by Industry (ANZSIC subdivision), 10 years to 2024-25</v>
      </c>
      <c r="B19" s="19" t="s">
        <v>9</v>
      </c>
    </row>
    <row r="20" spans="1:2" x14ac:dyDescent="0.25">
      <c r="A20" s="18" t="str">
        <f>_xlfn.CONCAT("Table 1.4. Claims (median compensation) by Industry (ANZSIC subdivision), 10 years to"," ",$A$5)</f>
        <v>Table 1.4. Claims (median compensation) by Industry (ANZSIC subdivision), 10 years to 2024-25</v>
      </c>
      <c r="B20" s="19" t="s">
        <v>9</v>
      </c>
    </row>
    <row r="21" spans="1:2" x14ac:dyDescent="0.25">
      <c r="A21" s="18" t="str">
        <f>_xlfn.CONCAT("Table 1.5. Claims (median time lost) by Industry (ANZSIC subdivision), 10 years to"," ",$A$5)</f>
        <v>Table 1.5. Claims (median time lost) by Industry (ANZSIC subdivision), 10 years to 2024-25</v>
      </c>
      <c r="B21" s="19" t="s">
        <v>9</v>
      </c>
    </row>
    <row r="22" spans="1:2" x14ac:dyDescent="0.25">
      <c r="A22" s="17" t="s">
        <v>10</v>
      </c>
      <c r="B22" s="19"/>
    </row>
    <row r="23" spans="1:2" x14ac:dyDescent="0.25">
      <c r="A23" s="18" t="str">
        <f>_xlfn.CONCAT("Table 2.1. Claims (count) by Occupation (ANZSCO Sub major group), 10 years to"," ",$A$5)</f>
        <v>Table 2.1. Claims (count) by Occupation (ANZSCO Sub major group), 10 years to 2024-25</v>
      </c>
      <c r="B23" s="19" t="s">
        <v>9</v>
      </c>
    </row>
    <row r="24" spans="1:2" x14ac:dyDescent="0.25">
      <c r="A24" s="18" t="str">
        <f>_xlfn.CONCAT("Table 2.2. Claims (frequency rate) by Occupation (ANZSCO Sub major group), 10 years to"," ",$A$5)</f>
        <v>Table 2.2. Claims (frequency rate) by Occupation (ANZSCO Sub major group), 10 years to 2024-25</v>
      </c>
      <c r="B24" s="19" t="s">
        <v>9</v>
      </c>
    </row>
    <row r="25" spans="1:2" x14ac:dyDescent="0.25">
      <c r="A25" s="18" t="str">
        <f>_xlfn.CONCAT("Table 2.3. Claims (incidence rate) by Occupation (ANZSCO Sub major group), 10 years to"," ",$A$5)</f>
        <v>Table 2.3. Claims (incidence rate) by Occupation (ANZSCO Sub major group), 10 years to 2024-25</v>
      </c>
      <c r="B25" s="19" t="s">
        <v>9</v>
      </c>
    </row>
    <row r="26" spans="1:2" x14ac:dyDescent="0.25">
      <c r="A26" s="18" t="str">
        <f>_xlfn.CONCAT("Table 2.4. Claims (median compensation) by Occupation (ANZSCO Sub major group), 10 years to"," ",$A$5)</f>
        <v>Table 2.4. Claims (median compensation) by Occupation (ANZSCO Sub major group), 10 years to 2024-25</v>
      </c>
      <c r="B26" s="19" t="s">
        <v>9</v>
      </c>
    </row>
    <row r="27" spans="1:2" x14ac:dyDescent="0.25">
      <c r="A27" s="18" t="str">
        <f>_xlfn.CONCAT("Table 2.5. Claims (median time lost) by Occupation (ANZSCO Sub major group), 10 years to"," ",$A$5)</f>
        <v>Table 2.5. Claims (median time lost) by Occupation (ANZSCO Sub major group), 10 years to 2024-25</v>
      </c>
      <c r="B27" s="19" t="s">
        <v>9</v>
      </c>
    </row>
    <row r="28" spans="1:2" x14ac:dyDescent="0.25">
      <c r="A28" s="17" t="s">
        <v>11</v>
      </c>
      <c r="B28" s="19"/>
    </row>
    <row r="29" spans="1:2" x14ac:dyDescent="0.25">
      <c r="A29" s="18" t="str">
        <f>_xlfn.CONCAT("Table 3.1. Claims (count) by Nature (TOOCS Sub major group), 10 years to"," ",$A$5)</f>
        <v>Table 3.1. Claims (count) by Nature (TOOCS Sub major group), 10 years to 2024-25</v>
      </c>
      <c r="B29" s="19" t="s">
        <v>9</v>
      </c>
    </row>
    <row r="30" spans="1:2" x14ac:dyDescent="0.25">
      <c r="A30" s="18" t="str">
        <f>_xlfn.CONCAT("Table 3.2. Claims (median compensation) by Nature (TOOCS Sub major group), 10 years to"," ",$A$5)</f>
        <v>Table 3.2. Claims (median compensation) by Nature (TOOCS Sub major group), 10 years to 2024-25</v>
      </c>
      <c r="B30" s="19" t="s">
        <v>9</v>
      </c>
    </row>
    <row r="31" spans="1:2" x14ac:dyDescent="0.25">
      <c r="A31" s="18" t="str">
        <f>_xlfn.CONCAT("Table 3.3. Claims (median time lost) by Nature (TOOCS Sub major group), 10 years to"," ",$A$5)</f>
        <v>Table 3.3. Claims (median time lost) by Nature (TOOCS Sub major group), 10 years to 2024-25</v>
      </c>
      <c r="B31" s="19" t="s">
        <v>9</v>
      </c>
    </row>
    <row r="32" spans="1:2" x14ac:dyDescent="0.25">
      <c r="A32" s="17" t="s">
        <v>12</v>
      </c>
      <c r="B32" s="19"/>
    </row>
    <row r="33" spans="1:2" x14ac:dyDescent="0.25">
      <c r="A33" s="18" t="str">
        <f>_xlfn.CONCAT("Table 4.1. Claims (count) by Mechanism (TOOCS Sub major group), 10 years to"," ",$A$5)</f>
        <v>Table 4.1. Claims (count) by Mechanism (TOOCS Sub major group), 10 years to 2024-25</v>
      </c>
      <c r="B33" s="19" t="s">
        <v>9</v>
      </c>
    </row>
    <row r="34" spans="1:2" x14ac:dyDescent="0.25">
      <c r="A34" s="18" t="str">
        <f>_xlfn.CONCAT("Table 4.2. Claims (median compensation) by Mechanism (TOOCS Sub major group), 10 years to"," ",$A$5)</f>
        <v>Table 4.2. Claims (median compensation) by Mechanism (TOOCS Sub major group), 10 years to 2024-25</v>
      </c>
      <c r="B34" s="19" t="s">
        <v>9</v>
      </c>
    </row>
    <row r="35" spans="1:2" x14ac:dyDescent="0.25">
      <c r="A35" s="18" t="str">
        <f>_xlfn.CONCAT("Table 4.3. Claims (median time lost) by Mechanism (TOOCS Sub major group), 10 years to"," ",$A$5)</f>
        <v>Table 4.3. Claims (median time lost) by Mechanism (TOOCS Sub major group), 10 years to 2024-25</v>
      </c>
      <c r="B35" s="19" t="s">
        <v>9</v>
      </c>
    </row>
    <row r="36" spans="1:2" x14ac:dyDescent="0.25">
      <c r="A36" s="17" t="s">
        <v>13</v>
      </c>
      <c r="B36" s="19"/>
    </row>
    <row r="37" spans="1:2" x14ac:dyDescent="0.25">
      <c r="A37" s="18" t="str">
        <f>_xlfn.CONCAT("Table 5.1. Claims (count) by Bodily location (TOOCS Sub major group), 10 years to"," ",$A$5)</f>
        <v>Table 5.1. Claims (count) by Bodily location (TOOCS Sub major group), 10 years to 2024-25</v>
      </c>
      <c r="B37" s="19" t="s">
        <v>9</v>
      </c>
    </row>
    <row r="38" spans="1:2" x14ac:dyDescent="0.25">
      <c r="A38" s="18" t="str">
        <f>_xlfn.CONCAT("Table 5.2. Claims (median compensation) by Bodily location (TOOCS Sub major group), 10 years to"," ",$A$5)</f>
        <v>Table 5.2. Claims (median compensation) by Bodily location (TOOCS Sub major group), 10 years to 2024-25</v>
      </c>
      <c r="B38" s="19" t="s">
        <v>9</v>
      </c>
    </row>
    <row r="39" spans="1:2" x14ac:dyDescent="0.25">
      <c r="A39" s="18" t="str">
        <f>_xlfn.CONCAT("Table 5.3. Claims (median time lost) by Bodily location (TOOCS Sub major group), 10 years to"," ",$A$5)</f>
        <v>Table 5.3. Claims (median time lost) by Bodily location (TOOCS Sub major group), 10 years to 2024-25</v>
      </c>
      <c r="B39" s="19" t="s">
        <v>9</v>
      </c>
    </row>
    <row r="40" spans="1:2" x14ac:dyDescent="0.25">
      <c r="A40" s="17" t="s">
        <v>14</v>
      </c>
      <c r="B40" s="19"/>
    </row>
    <row r="41" spans="1:2" x14ac:dyDescent="0.25">
      <c r="A41" s="18" t="str">
        <f>_xlfn.CONCAT("Table 6.1. Claims (count) by Agency (TOOCS Sub major group), 10 years to"," ",$A$5)</f>
        <v>Table 6.1. Claims (count) by Agency (TOOCS Sub major group), 10 years to 2024-25</v>
      </c>
      <c r="B41" s="19" t="s">
        <v>9</v>
      </c>
    </row>
    <row r="42" spans="1:2" x14ac:dyDescent="0.25">
      <c r="A42" s="18" t="str">
        <f>_xlfn.CONCAT("Table 6.2. Claims (median compensation) by Agency (TOOCS Sub major group), 10 years to"," ",$A$5)</f>
        <v>Table 6.2. Claims (median compensation) by Agency (TOOCS Sub major group), 10 years to 2024-25</v>
      </c>
      <c r="B42" s="19" t="s">
        <v>9</v>
      </c>
    </row>
    <row r="43" spans="1:2" x14ac:dyDescent="0.25">
      <c r="A43" s="18" t="str">
        <f>_xlfn.CONCAT("Table 6.3. Claims (median time lost) by Agency (TOOCS Sub major group), 10 years to"," ",$A$5)</f>
        <v>Table 6.3. Claims (median time lost) by Agency (TOOCS Sub major group), 10 years to 2024-25</v>
      </c>
      <c r="B43" s="19" t="s">
        <v>9</v>
      </c>
    </row>
    <row r="44" spans="1:2" x14ac:dyDescent="0.25">
      <c r="A44" s="17" t="s">
        <v>15</v>
      </c>
      <c r="B44" s="19"/>
    </row>
    <row r="45" spans="1:2" x14ac:dyDescent="0.25">
      <c r="A45" s="18" t="str">
        <f>_xlfn.CONCAT("Table 7.1. Claims (count) by Breakdown agency (TOOCS Sub major group), 10 years to"," ",$A$5)</f>
        <v>Table 7.1. Claims (count) by Breakdown agency (TOOCS Sub major group), 10 years to 2024-25</v>
      </c>
      <c r="B45" s="19" t="s">
        <v>9</v>
      </c>
    </row>
    <row r="46" spans="1:2" x14ac:dyDescent="0.25">
      <c r="A46" s="18" t="str">
        <f>_xlfn.CONCAT("Table 7.2. Claims (median compensation) by Breakdown agency (TOOCS Sub major group), 10 years to"," ",$A$5)</f>
        <v>Table 7.2. Claims (median compensation) by Breakdown agency (TOOCS Sub major group), 10 years to 2024-25</v>
      </c>
      <c r="B46" s="19" t="s">
        <v>9</v>
      </c>
    </row>
    <row r="47" spans="1:2" x14ac:dyDescent="0.25">
      <c r="A47" s="18" t="str">
        <f>_xlfn.CONCAT("Table 7.3. Claims (median time lost) by Breakdown agency (TOOCS Sub major group), 10 years to"," ",$A$5)</f>
        <v>Table 7.3. Claims (median time lost) by Breakdown agency (TOOCS Sub major group), 10 years to 2024-25</v>
      </c>
      <c r="B47" s="19" t="s">
        <v>9</v>
      </c>
    </row>
    <row r="48" spans="1:2" x14ac:dyDescent="0.25">
      <c r="A48" s="17" t="s">
        <v>16</v>
      </c>
      <c r="B48" s="19"/>
    </row>
    <row r="49" spans="1:2" x14ac:dyDescent="0.25">
      <c r="A49" s="18" t="str">
        <f>_xlfn.CONCAT("Table 8.1. Claims (count) by Demographics (Age group and Sex), 10 years to"," ",$A$5)</f>
        <v>Table 8.1. Claims (count) by Demographics (Age group and Sex), 10 years to 2024-25</v>
      </c>
      <c r="B49" s="19" t="s">
        <v>9</v>
      </c>
    </row>
    <row r="50" spans="1:2" x14ac:dyDescent="0.25">
      <c r="A50" s="18" t="str">
        <f>_xlfn.CONCAT("Table 8.2. Claims (frequency rate) by Demographics (Age group and Sex), 10 years to"," ",$A$5)</f>
        <v>Table 8.2. Claims (frequency rate) by Demographics (Age group and Sex), 10 years to 2024-25</v>
      </c>
      <c r="B50" s="19" t="s">
        <v>9</v>
      </c>
    </row>
    <row r="51" spans="1:2" x14ac:dyDescent="0.25">
      <c r="A51" s="18" t="str">
        <f>_xlfn.CONCAT("Table 8.3. Claims (incidence rate) by Demographics (Age group and Sex), 10 years to"," ",$A$5)</f>
        <v>Table 8.3. Claims (incidence rate) by Demographics (Age group and Sex), 10 years to 2024-25</v>
      </c>
      <c r="B51" s="19" t="s">
        <v>9</v>
      </c>
    </row>
    <row r="52" spans="1:2" x14ac:dyDescent="0.25">
      <c r="A52" s="18" t="str">
        <f>_xlfn.CONCAT("Table 8.4. Claims (median compensation) by Demographics (Age group and Sex), 10 years to"," ",$A$5)</f>
        <v>Table 8.4. Claims (median compensation) by Demographics (Age group and Sex), 10 years to 2024-25</v>
      </c>
      <c r="B52" s="19" t="s">
        <v>9</v>
      </c>
    </row>
    <row r="53" spans="1:2" x14ac:dyDescent="0.25">
      <c r="A53" s="18" t="str">
        <f>_xlfn.CONCAT("Table 8.5. Claims (median time lost) by Demographics (Age group and Sex), 10 years to"," ",$A$5)</f>
        <v>Table 8.5. Claims (median time lost) by Demographics (Age group and Sex), 10 years to 2024-25</v>
      </c>
      <c r="B53" s="19" t="s">
        <v>9</v>
      </c>
    </row>
    <row r="54" spans="1:2" x14ac:dyDescent="0.25">
      <c r="A54" s="17" t="s">
        <v>17</v>
      </c>
      <c r="B54" s="19"/>
    </row>
    <row r="55" spans="1:2" x14ac:dyDescent="0.25">
      <c r="A55" s="18" t="str">
        <f>_xlfn.CONCAT("Table 9.1. Claims (count) by Location (Jurisdiction), 10 years to"," ",$A$5)</f>
        <v>Table 9.1. Claims (count) by Location (Jurisdiction), 10 years to 2024-25</v>
      </c>
      <c r="B55" s="19" t="s">
        <v>9</v>
      </c>
    </row>
    <row r="56" spans="1:2" x14ac:dyDescent="0.25">
      <c r="A56" s="18" t="str">
        <f>_xlfn.CONCAT("Table 9.2. Claims (frequency rate) by Location (Jurisdiction), 10 years to"," ",$A$5)</f>
        <v>Table 9.2. Claims (frequency rate) by Location (Jurisdiction), 10 years to 2024-25</v>
      </c>
      <c r="B56" s="19" t="s">
        <v>9</v>
      </c>
    </row>
    <row r="57" spans="1:2" x14ac:dyDescent="0.25">
      <c r="A57" s="18" t="str">
        <f>_xlfn.CONCAT("Table 9.3. Claims (incidence rate) by Location (Jurisdiction), 10 years to"," ",$A$5)</f>
        <v>Table 9.3. Claims (incidence rate) by Location (Jurisdiction), 10 years to 2024-25</v>
      </c>
      <c r="B57" s="19" t="s">
        <v>9</v>
      </c>
    </row>
    <row r="58" spans="1:2" x14ac:dyDescent="0.25">
      <c r="A58" s="18" t="str">
        <f>_xlfn.CONCAT("Table 9.4. Claims (median compensation) by Location (Jurisdiction), 10 years to"," ",$A$5)</f>
        <v>Table 9.4. Claims (median compensation) by Location (Jurisdiction), 10 years to 2024-25</v>
      </c>
      <c r="B58" s="19" t="s">
        <v>9</v>
      </c>
    </row>
    <row r="59" spans="1:2" x14ac:dyDescent="0.25">
      <c r="A59" s="18" t="str">
        <f>_xlfn.CONCAT("Table 9.5. Claims (median time lost) by Location (Jurisdiction), 10 years to"," ",$A$5)</f>
        <v>Table 9.5. Claims (median time lost) by Location (Jurisdiction), 10 years to 2024-25</v>
      </c>
      <c r="B59" s="19" t="s">
        <v>9</v>
      </c>
    </row>
    <row r="60" spans="1:2" x14ac:dyDescent="0.25"/>
    <row r="61" spans="1:2" x14ac:dyDescent="0.25"/>
    <row r="62" spans="1:2" x14ac:dyDescent="0.25"/>
    <row r="63" spans="1:2" x14ac:dyDescent="0.25"/>
    <row r="64" spans="1:2"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sheetData>
  <hyperlinks>
    <hyperlink ref="B18" location="'Table 1.2'!A1" display="Link" xr:uid="{2F079C49-AD4B-44A7-8E73-8182A546DDD5}"/>
    <hyperlink ref="B19" location="'Table 1.3'!A1" display="Link" xr:uid="{DC680B45-A926-428F-B40E-960B2DBE5352}"/>
    <hyperlink ref="B20" location="'Table 1.4'!A1" display="Link" xr:uid="{44953771-C7C5-45E1-9014-FDBC38B608A7}"/>
    <hyperlink ref="B21" location="'Table 1.5'!A1" display="Link" xr:uid="{F8D959FC-9124-449D-935A-361DDA90B5DF}"/>
    <hyperlink ref="B23" location="'Table 2.1'!A1" display="Link" xr:uid="{F86A92B8-0322-479D-B09D-3048DF1DD14A}"/>
    <hyperlink ref="B24" location="'Table 2.2'!A1" display="Link" xr:uid="{86FB65D0-34F3-4AF7-BB63-5A36A6C91921}"/>
    <hyperlink ref="B25" location="'Table 2.3'!A1" display="Link" xr:uid="{66FA83A2-E9B1-4189-A9AB-8832162DC806}"/>
    <hyperlink ref="B26" location="'Table 2.4'!A1" display="Link" xr:uid="{2E5148BA-B35E-4BBA-9BF0-07AEDBCA8098}"/>
    <hyperlink ref="B27" location="'Table 2.5'!A1" display="Link" xr:uid="{23A637A4-7844-4067-B447-D05C2591D1C6}"/>
    <hyperlink ref="B29" location="'Table 3.1'!A1" display="Link" xr:uid="{C796136F-4096-4576-AB85-124AEB8F9E9E}"/>
    <hyperlink ref="B30" location="'Table 3.2'!A1" display="Link" xr:uid="{083C7915-788C-413D-80EE-5B432154D4CB}"/>
    <hyperlink ref="B31" location="'Table 3.3'!A1" display="Link" xr:uid="{AF30A650-EAFA-446F-9D4E-B7A6296B16FE}"/>
    <hyperlink ref="B33" location="'Table 4.1'!A1" display="Link" xr:uid="{8773A14A-C44C-4711-9F74-D8BA57E68E25}"/>
    <hyperlink ref="B34" location="'Table 4.2'!A1" display="Link" xr:uid="{9C28B609-531A-4D0E-A754-85267655BD97}"/>
    <hyperlink ref="B35" location="'Table 4.3'!A1" display="Link" xr:uid="{EB09950A-6F72-45C7-AD05-D228E9BEB51B}"/>
    <hyperlink ref="B37" location="'Table 5.1'!A1" display="Link" xr:uid="{CFD7D925-2264-418B-8BC5-E360035E73E4}"/>
    <hyperlink ref="B38" location="'Table 5.2'!A1" display="Link" xr:uid="{C9F30242-CCEA-44FB-AD3B-1DD42F9D3632}"/>
    <hyperlink ref="B39" location="'Table 5.3'!A1" display="Link" xr:uid="{9025F070-9757-4A78-B3C1-45A28865E6B0}"/>
    <hyperlink ref="B41" location="'Table 6.1'!A1" display="Link" xr:uid="{27CB2052-7552-45D4-993F-5ADC9A5BB556}"/>
    <hyperlink ref="B42" location="'Table 6.2'!A1" display="Link" xr:uid="{908C7F0B-2575-427B-94FD-874C901C3BBF}"/>
    <hyperlink ref="B43" location="'Table 6.3'!A1" display="Link" xr:uid="{1EE4A05B-2E00-423A-910E-A2A21A3DCD11}"/>
    <hyperlink ref="B45" location="'Table 7.1'!A1" display="Link" xr:uid="{A2D1176E-7D60-4728-8870-1B9A8EBA635C}"/>
    <hyperlink ref="B46" location="'Table 7.2'!A1" display="Link" xr:uid="{5B5FA308-F25C-4480-81E1-937BF9D19AB5}"/>
    <hyperlink ref="B47" location="'Table 7.3'!A1" display="Link" xr:uid="{B00D8B07-7D3A-4BE6-85CF-0B668373B872}"/>
    <hyperlink ref="B49" location="'Table 8.1'!A1" display="Link" xr:uid="{CAD3C82B-CAC0-457A-9271-F51749CC3B17}"/>
    <hyperlink ref="B50" location="'Table 8.2'!A1" display="Link" xr:uid="{FAFFE421-3301-4243-9639-1B17351DBCB6}"/>
    <hyperlink ref="B51" location="'Table 8.3'!A1" display="Link" xr:uid="{E535EFDB-98ED-4930-916E-77BBC7D59F6D}"/>
    <hyperlink ref="B52" location="'Table 8.4'!A1" display="Link" xr:uid="{0A5DA40B-CDA3-45FE-B6EA-CEECD5D695E6}"/>
    <hyperlink ref="B53" location="'Table 8.5'!A1" display="Link" xr:uid="{34039943-C95B-44BD-B3C3-CDBD87EA62E4}"/>
    <hyperlink ref="B55" location="'Table 9.1'!A1" display="Link" xr:uid="{9EE4E96A-6DA7-44B0-BF09-2A765DCD77BE}"/>
    <hyperlink ref="B56" location="'Table 9.2'!A1" display="Link" xr:uid="{8F2B9BBB-E087-4560-B754-B6A37337EA89}"/>
    <hyperlink ref="B57" location="'Table 9.3'!A1" display="Link" xr:uid="{594448D6-5BA1-41CB-BE68-D067261EBDE6}"/>
    <hyperlink ref="B58" location="'Table 9.4'!A1" display="Link" xr:uid="{27F13D35-41DF-4AA3-A290-062EF31894E0}"/>
    <hyperlink ref="B59" location="'Table 9.5'!A1" display="Link" xr:uid="{1A309B8B-D770-4197-95E0-805AFEE432BE}"/>
    <hyperlink ref="B17" location="'Table 1.1'!A1" display="Link" xr:uid="{BFBEA5F5-61F9-4D72-9BA3-B30A039EE063}"/>
    <hyperlink ref="A10" r:id="rId1" xr:uid="{CD881AE4-1AB8-4E95-966C-806685419CE5}"/>
    <hyperlink ref="A11" r:id="rId2" xr:uid="{EA8BFAEF-CDC8-4DF7-BB9F-B20E055BA0DE}"/>
    <hyperlink ref="A12" r:id="rId3" xr:uid="{BFDE6260-CCFD-48E6-BCD8-40FE21CAA476}"/>
    <hyperlink ref="A13" r:id="rId4" xr:uid="{9B9FAF32-D083-42DE-A379-93B29AA5AC68}"/>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22859-A3F8-435C-B252-C06951E7A79A}">
  <dimension ref="A1:K133"/>
  <sheetViews>
    <sheetView zoomScale="85" zoomScaleNormal="85" workbookViewId="0">
      <selection activeCell="B2" sqref="B2"/>
    </sheetView>
  </sheetViews>
  <sheetFormatPr defaultRowHeight="15" x14ac:dyDescent="0.25"/>
  <cols>
    <col min="1" max="1" width="122.28515625"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page'!$A$17</f>
        <v>Table 1.1. Claims (count) by Industry (ANZSIC subdivision), 10 years to 2024-25</v>
      </c>
      <c r="B1" s="6"/>
    </row>
    <row r="2" spans="1:11" ht="15.75" thickTop="1" x14ac:dyDescent="0.25">
      <c r="A2" s="6" t="s">
        <v>18</v>
      </c>
    </row>
    <row r="3" spans="1:11" ht="19.5" hidden="1" customHeight="1" x14ac:dyDescent="0.25">
      <c r="A3" s="1" t="s">
        <v>19</v>
      </c>
      <c r="B3" t="s" vm="1">
        <v>20</v>
      </c>
    </row>
    <row r="4" spans="1:11" ht="42" hidden="1" customHeight="1" x14ac:dyDescent="0.25">
      <c r="A4" s="1" t="s">
        <v>469</v>
      </c>
      <c r="B4" t="s" vm="2">
        <v>470</v>
      </c>
    </row>
    <row r="5" spans="1:11" ht="33" hidden="1" customHeight="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28</v>
      </c>
      <c r="B8" s="8">
        <v>3547</v>
      </c>
      <c r="C8" s="8">
        <v>3632</v>
      </c>
      <c r="D8" s="8">
        <v>3570</v>
      </c>
      <c r="E8" s="8">
        <v>3646</v>
      </c>
      <c r="F8" s="8">
        <v>3893</v>
      </c>
      <c r="G8" s="8">
        <v>4237</v>
      </c>
      <c r="H8" s="8">
        <v>4050</v>
      </c>
      <c r="I8" s="8">
        <v>3933</v>
      </c>
      <c r="J8" s="8">
        <v>3924</v>
      </c>
      <c r="K8" s="8">
        <v>3654</v>
      </c>
    </row>
    <row r="9" spans="1:11" x14ac:dyDescent="0.25">
      <c r="A9" s="3" t="s">
        <v>29</v>
      </c>
      <c r="B9" s="8" t="s">
        <v>30</v>
      </c>
      <c r="C9" s="8" t="s">
        <v>30</v>
      </c>
      <c r="D9" s="8" t="s">
        <v>30</v>
      </c>
      <c r="E9" s="8" t="s">
        <v>30</v>
      </c>
      <c r="F9" s="8" t="s">
        <v>30</v>
      </c>
      <c r="G9" s="8" t="s">
        <v>30</v>
      </c>
      <c r="H9" s="8" t="s">
        <v>30</v>
      </c>
      <c r="I9" s="8" t="s">
        <v>30</v>
      </c>
      <c r="J9" s="8" t="s">
        <v>30</v>
      </c>
      <c r="K9" s="8" t="s">
        <v>30</v>
      </c>
    </row>
    <row r="10" spans="1:11" x14ac:dyDescent="0.25">
      <c r="A10" s="3" t="s">
        <v>31</v>
      </c>
      <c r="B10" s="8">
        <v>2779</v>
      </c>
      <c r="C10" s="8">
        <v>2801</v>
      </c>
      <c r="D10" s="8">
        <v>2760</v>
      </c>
      <c r="E10" s="8">
        <v>2739</v>
      </c>
      <c r="F10" s="8">
        <v>2961</v>
      </c>
      <c r="G10" s="8">
        <v>3137</v>
      </c>
      <c r="H10" s="8">
        <v>2980</v>
      </c>
      <c r="I10" s="8">
        <v>2887</v>
      </c>
      <c r="J10" s="8">
        <v>2940</v>
      </c>
      <c r="K10" s="8">
        <v>2775</v>
      </c>
    </row>
    <row r="11" spans="1:11" x14ac:dyDescent="0.25">
      <c r="A11" s="3" t="s">
        <v>32</v>
      </c>
      <c r="B11" s="8">
        <v>60</v>
      </c>
      <c r="C11" s="8">
        <v>77</v>
      </c>
      <c r="D11" s="8">
        <v>71</v>
      </c>
      <c r="E11" s="8">
        <v>100</v>
      </c>
      <c r="F11" s="8">
        <v>82</v>
      </c>
      <c r="G11" s="8">
        <v>102</v>
      </c>
      <c r="H11" s="8">
        <v>97</v>
      </c>
      <c r="I11" s="8">
        <v>123</v>
      </c>
      <c r="J11" s="8">
        <v>139</v>
      </c>
      <c r="K11" s="8">
        <v>127</v>
      </c>
    </row>
    <row r="12" spans="1:11" x14ac:dyDescent="0.25">
      <c r="A12" s="3" t="s">
        <v>33</v>
      </c>
      <c r="B12" s="8">
        <v>125</v>
      </c>
      <c r="C12" s="8">
        <v>144</v>
      </c>
      <c r="D12" s="8">
        <v>147</v>
      </c>
      <c r="E12" s="8">
        <v>145</v>
      </c>
      <c r="F12" s="8">
        <v>149</v>
      </c>
      <c r="G12" s="8">
        <v>161</v>
      </c>
      <c r="H12" s="8">
        <v>157</v>
      </c>
      <c r="I12" s="8">
        <v>136</v>
      </c>
      <c r="J12" s="8">
        <v>148</v>
      </c>
      <c r="K12" s="8">
        <v>116</v>
      </c>
    </row>
    <row r="13" spans="1:11" x14ac:dyDescent="0.25">
      <c r="A13" s="3" t="s">
        <v>34</v>
      </c>
      <c r="B13" s="8">
        <v>36</v>
      </c>
      <c r="C13" s="8">
        <v>53</v>
      </c>
      <c r="D13" s="8">
        <v>48</v>
      </c>
      <c r="E13" s="8">
        <v>43</v>
      </c>
      <c r="F13" s="8">
        <v>57</v>
      </c>
      <c r="G13" s="8">
        <v>54</v>
      </c>
      <c r="H13" s="8">
        <v>48</v>
      </c>
      <c r="I13" s="8">
        <v>63</v>
      </c>
      <c r="J13" s="8">
        <v>33</v>
      </c>
      <c r="K13" s="8">
        <v>61</v>
      </c>
    </row>
    <row r="14" spans="1:11" x14ac:dyDescent="0.25">
      <c r="A14" s="3" t="s">
        <v>35</v>
      </c>
      <c r="B14" s="8">
        <v>547</v>
      </c>
      <c r="C14" s="8">
        <v>557</v>
      </c>
      <c r="D14" s="8">
        <v>544</v>
      </c>
      <c r="E14" s="8">
        <v>619</v>
      </c>
      <c r="F14" s="8">
        <v>644</v>
      </c>
      <c r="G14" s="8">
        <v>783</v>
      </c>
      <c r="H14" s="8">
        <v>768</v>
      </c>
      <c r="I14" s="8">
        <v>724</v>
      </c>
      <c r="J14" s="8">
        <v>664</v>
      </c>
      <c r="K14" s="8">
        <v>575</v>
      </c>
    </row>
    <row r="15" spans="1:11" x14ac:dyDescent="0.25">
      <c r="A15" s="2" t="s">
        <v>36</v>
      </c>
      <c r="B15" s="8">
        <v>2174</v>
      </c>
      <c r="C15" s="8">
        <v>2162</v>
      </c>
      <c r="D15" s="8">
        <v>2345</v>
      </c>
      <c r="E15" s="8">
        <v>2647</v>
      </c>
      <c r="F15" s="8">
        <v>2680</v>
      </c>
      <c r="G15" s="8">
        <v>2964</v>
      </c>
      <c r="H15" s="8">
        <v>2928</v>
      </c>
      <c r="I15" s="8">
        <v>3279</v>
      </c>
      <c r="J15" s="8">
        <v>3470</v>
      </c>
      <c r="K15" s="8">
        <v>3201</v>
      </c>
    </row>
    <row r="16" spans="1:11" x14ac:dyDescent="0.25">
      <c r="A16" s="3" t="s">
        <v>37</v>
      </c>
      <c r="B16" s="8" t="s">
        <v>30</v>
      </c>
      <c r="C16" s="8" t="s">
        <v>30</v>
      </c>
      <c r="D16" s="8" t="s">
        <v>30</v>
      </c>
      <c r="E16" s="8" t="s">
        <v>30</v>
      </c>
      <c r="F16" s="8" t="s">
        <v>30</v>
      </c>
      <c r="G16" s="8" t="s">
        <v>30</v>
      </c>
      <c r="H16" s="8" t="s">
        <v>30</v>
      </c>
      <c r="I16" s="8" t="s">
        <v>30</v>
      </c>
      <c r="J16" s="8" t="s">
        <v>30</v>
      </c>
      <c r="K16" s="8" t="s">
        <v>30</v>
      </c>
    </row>
    <row r="17" spans="1:11" x14ac:dyDescent="0.25">
      <c r="A17" s="3" t="s">
        <v>38</v>
      </c>
      <c r="B17" s="8">
        <v>603</v>
      </c>
      <c r="C17" s="8">
        <v>591</v>
      </c>
      <c r="D17" s="8">
        <v>569</v>
      </c>
      <c r="E17" s="8">
        <v>694</v>
      </c>
      <c r="F17" s="8">
        <v>707</v>
      </c>
      <c r="G17" s="8">
        <v>715</v>
      </c>
      <c r="H17" s="8">
        <v>616</v>
      </c>
      <c r="I17" s="8">
        <v>726</v>
      </c>
      <c r="J17" s="8">
        <v>753</v>
      </c>
      <c r="K17" s="8">
        <v>511</v>
      </c>
    </row>
    <row r="18" spans="1:11" x14ac:dyDescent="0.25">
      <c r="A18" s="3" t="s">
        <v>39</v>
      </c>
      <c r="B18" s="8">
        <v>53</v>
      </c>
      <c r="C18" s="8">
        <v>42</v>
      </c>
      <c r="D18" s="8">
        <v>57</v>
      </c>
      <c r="E18" s="8">
        <v>46</v>
      </c>
      <c r="F18" s="8">
        <v>58</v>
      </c>
      <c r="G18" s="8">
        <v>42</v>
      </c>
      <c r="H18" s="8">
        <v>48</v>
      </c>
      <c r="I18" s="8">
        <v>43</v>
      </c>
      <c r="J18" s="8">
        <v>61</v>
      </c>
      <c r="K18" s="8">
        <v>67</v>
      </c>
    </row>
    <row r="19" spans="1:11" x14ac:dyDescent="0.25">
      <c r="A19" s="3" t="s">
        <v>40</v>
      </c>
      <c r="B19" s="8">
        <v>724</v>
      </c>
      <c r="C19" s="8">
        <v>630</v>
      </c>
      <c r="D19" s="8">
        <v>708</v>
      </c>
      <c r="E19" s="8">
        <v>794</v>
      </c>
      <c r="F19" s="8">
        <v>797</v>
      </c>
      <c r="G19" s="8">
        <v>884</v>
      </c>
      <c r="H19" s="8">
        <v>944</v>
      </c>
      <c r="I19" s="8">
        <v>1126</v>
      </c>
      <c r="J19" s="8">
        <v>1196</v>
      </c>
      <c r="K19" s="8">
        <v>1129</v>
      </c>
    </row>
    <row r="20" spans="1:11" x14ac:dyDescent="0.25">
      <c r="A20" s="3" t="s">
        <v>41</v>
      </c>
      <c r="B20" s="8">
        <v>242</v>
      </c>
      <c r="C20" s="8">
        <v>243</v>
      </c>
      <c r="D20" s="8">
        <v>267</v>
      </c>
      <c r="E20" s="8">
        <v>264</v>
      </c>
      <c r="F20" s="8">
        <v>258</v>
      </c>
      <c r="G20" s="8">
        <v>279</v>
      </c>
      <c r="H20" s="8">
        <v>273</v>
      </c>
      <c r="I20" s="8">
        <v>291</v>
      </c>
      <c r="J20" s="8">
        <v>374</v>
      </c>
      <c r="K20" s="8">
        <v>328</v>
      </c>
    </row>
    <row r="21" spans="1:11" x14ac:dyDescent="0.25">
      <c r="A21" s="3" t="s">
        <v>42</v>
      </c>
      <c r="B21" s="8">
        <v>552</v>
      </c>
      <c r="C21" s="8">
        <v>656</v>
      </c>
      <c r="D21" s="8">
        <v>744</v>
      </c>
      <c r="E21" s="8">
        <v>849</v>
      </c>
      <c r="F21" s="8">
        <v>860</v>
      </c>
      <c r="G21" s="8">
        <v>1044</v>
      </c>
      <c r="H21" s="8">
        <v>1047</v>
      </c>
      <c r="I21" s="8">
        <v>1093</v>
      </c>
      <c r="J21" s="8">
        <v>1086</v>
      </c>
      <c r="K21" s="8">
        <v>1166</v>
      </c>
    </row>
    <row r="22" spans="1:11" x14ac:dyDescent="0.25">
      <c r="A22" s="2" t="s">
        <v>43</v>
      </c>
      <c r="B22" s="8">
        <v>12502</v>
      </c>
      <c r="C22" s="8">
        <v>12560</v>
      </c>
      <c r="D22" s="8">
        <v>12807</v>
      </c>
      <c r="E22" s="8">
        <v>13544</v>
      </c>
      <c r="F22" s="8">
        <v>14055</v>
      </c>
      <c r="G22" s="8">
        <v>14680</v>
      </c>
      <c r="H22" s="8">
        <v>14583</v>
      </c>
      <c r="I22" s="8">
        <v>14678</v>
      </c>
      <c r="J22" s="8">
        <v>15241</v>
      </c>
      <c r="K22" s="8">
        <v>14154</v>
      </c>
    </row>
    <row r="23" spans="1:11" x14ac:dyDescent="0.25">
      <c r="A23" s="3" t="s">
        <v>44</v>
      </c>
      <c r="B23" s="8" t="s">
        <v>30</v>
      </c>
      <c r="C23" s="8" t="s">
        <v>30</v>
      </c>
      <c r="D23" s="8" t="s">
        <v>30</v>
      </c>
      <c r="E23" s="8" t="s">
        <v>30</v>
      </c>
      <c r="F23" s="8" t="s">
        <v>30</v>
      </c>
      <c r="G23" s="8" t="s">
        <v>30</v>
      </c>
      <c r="H23" s="8" t="s">
        <v>30</v>
      </c>
      <c r="I23" s="8" t="s">
        <v>30</v>
      </c>
      <c r="J23" s="8" t="s">
        <v>30</v>
      </c>
      <c r="K23" s="8" t="s">
        <v>30</v>
      </c>
    </row>
    <row r="24" spans="1:11" x14ac:dyDescent="0.25">
      <c r="A24" s="3" t="s">
        <v>45</v>
      </c>
      <c r="B24" s="8">
        <v>3126</v>
      </c>
      <c r="C24" s="8">
        <v>3059</v>
      </c>
      <c r="D24" s="8">
        <v>3013</v>
      </c>
      <c r="E24" s="8">
        <v>3306</v>
      </c>
      <c r="F24" s="8">
        <v>3307</v>
      </c>
      <c r="G24" s="8">
        <v>3708</v>
      </c>
      <c r="H24" s="8">
        <v>3676</v>
      </c>
      <c r="I24" s="8">
        <v>3821</v>
      </c>
      <c r="J24" s="8">
        <v>3945</v>
      </c>
      <c r="K24" s="8">
        <v>3558</v>
      </c>
    </row>
    <row r="25" spans="1:11" x14ac:dyDescent="0.25">
      <c r="A25" s="3" t="s">
        <v>46</v>
      </c>
      <c r="B25" s="8">
        <v>293</v>
      </c>
      <c r="C25" s="8">
        <v>267</v>
      </c>
      <c r="D25" s="8">
        <v>295</v>
      </c>
      <c r="E25" s="8">
        <v>282</v>
      </c>
      <c r="F25" s="8">
        <v>266</v>
      </c>
      <c r="G25" s="8">
        <v>309</v>
      </c>
      <c r="H25" s="8">
        <v>293</v>
      </c>
      <c r="I25" s="8">
        <v>334</v>
      </c>
      <c r="J25" s="8">
        <v>330</v>
      </c>
      <c r="K25" s="8">
        <v>321</v>
      </c>
    </row>
    <row r="26" spans="1:11" x14ac:dyDescent="0.25">
      <c r="A26" s="3" t="s">
        <v>47</v>
      </c>
      <c r="B26" s="8">
        <v>187</v>
      </c>
      <c r="C26" s="8">
        <v>176</v>
      </c>
      <c r="D26" s="8">
        <v>196</v>
      </c>
      <c r="E26" s="8">
        <v>238</v>
      </c>
      <c r="F26" s="8">
        <v>220</v>
      </c>
      <c r="G26" s="8">
        <v>257</v>
      </c>
      <c r="H26" s="8">
        <v>223</v>
      </c>
      <c r="I26" s="8">
        <v>242</v>
      </c>
      <c r="J26" s="8">
        <v>268</v>
      </c>
      <c r="K26" s="8">
        <v>209</v>
      </c>
    </row>
    <row r="27" spans="1:11" x14ac:dyDescent="0.25">
      <c r="A27" s="3" t="s">
        <v>48</v>
      </c>
      <c r="B27" s="8">
        <v>1193</v>
      </c>
      <c r="C27" s="8">
        <v>1160</v>
      </c>
      <c r="D27" s="8">
        <v>1175</v>
      </c>
      <c r="E27" s="8">
        <v>1278</v>
      </c>
      <c r="F27" s="8">
        <v>1319</v>
      </c>
      <c r="G27" s="8">
        <v>1372</v>
      </c>
      <c r="H27" s="8">
        <v>1355</v>
      </c>
      <c r="I27" s="8">
        <v>1291</v>
      </c>
      <c r="J27" s="8">
        <v>1386</v>
      </c>
      <c r="K27" s="8">
        <v>1250</v>
      </c>
    </row>
    <row r="28" spans="1:11" x14ac:dyDescent="0.25">
      <c r="A28" s="3" t="s">
        <v>49</v>
      </c>
      <c r="B28" s="8">
        <v>191</v>
      </c>
      <c r="C28" s="8">
        <v>188</v>
      </c>
      <c r="D28" s="8">
        <v>190</v>
      </c>
      <c r="E28" s="8">
        <v>207</v>
      </c>
      <c r="F28" s="8">
        <v>225</v>
      </c>
      <c r="G28" s="8">
        <v>169</v>
      </c>
      <c r="H28" s="8">
        <v>176</v>
      </c>
      <c r="I28" s="8">
        <v>168</v>
      </c>
      <c r="J28" s="8">
        <v>178</v>
      </c>
      <c r="K28" s="8">
        <v>127</v>
      </c>
    </row>
    <row r="29" spans="1:11" x14ac:dyDescent="0.25">
      <c r="A29" s="3" t="s">
        <v>50</v>
      </c>
      <c r="B29" s="8">
        <v>257</v>
      </c>
      <c r="C29" s="8">
        <v>246</v>
      </c>
      <c r="D29" s="8">
        <v>246</v>
      </c>
      <c r="E29" s="8">
        <v>223</v>
      </c>
      <c r="F29" s="8">
        <v>225</v>
      </c>
      <c r="G29" s="8">
        <v>187</v>
      </c>
      <c r="H29" s="8">
        <v>181</v>
      </c>
      <c r="I29" s="8">
        <v>182</v>
      </c>
      <c r="J29" s="8">
        <v>177</v>
      </c>
      <c r="K29" s="8">
        <v>158</v>
      </c>
    </row>
    <row r="30" spans="1:11" x14ac:dyDescent="0.25">
      <c r="A30" s="3" t="s">
        <v>51</v>
      </c>
      <c r="B30" s="8">
        <v>41</v>
      </c>
      <c r="C30" s="8">
        <v>38</v>
      </c>
      <c r="D30" s="8">
        <v>40</v>
      </c>
      <c r="E30" s="8">
        <v>44</v>
      </c>
      <c r="F30" s="8">
        <v>41</v>
      </c>
      <c r="G30" s="8">
        <v>40</v>
      </c>
      <c r="H30" s="8">
        <v>31</v>
      </c>
      <c r="I30" s="8">
        <v>33</v>
      </c>
      <c r="J30" s="8">
        <v>45</v>
      </c>
      <c r="K30" s="8">
        <v>54</v>
      </c>
    </row>
    <row r="31" spans="1:11" x14ac:dyDescent="0.25">
      <c r="A31" s="3" t="s">
        <v>52</v>
      </c>
      <c r="B31" s="8">
        <v>405</v>
      </c>
      <c r="C31" s="8">
        <v>443</v>
      </c>
      <c r="D31" s="8">
        <v>416</v>
      </c>
      <c r="E31" s="8">
        <v>482</v>
      </c>
      <c r="F31" s="8">
        <v>543</v>
      </c>
      <c r="G31" s="8">
        <v>577</v>
      </c>
      <c r="H31" s="8">
        <v>505</v>
      </c>
      <c r="I31" s="8">
        <v>525</v>
      </c>
      <c r="J31" s="8">
        <v>537</v>
      </c>
      <c r="K31" s="8">
        <v>545</v>
      </c>
    </row>
    <row r="32" spans="1:11" x14ac:dyDescent="0.25">
      <c r="A32" s="3" t="s">
        <v>53</v>
      </c>
      <c r="B32" s="8">
        <v>481</v>
      </c>
      <c r="C32" s="8">
        <v>448</v>
      </c>
      <c r="D32" s="8">
        <v>510</v>
      </c>
      <c r="E32" s="8">
        <v>516</v>
      </c>
      <c r="F32" s="8">
        <v>612</v>
      </c>
      <c r="G32" s="8">
        <v>606</v>
      </c>
      <c r="H32" s="8">
        <v>540</v>
      </c>
      <c r="I32" s="8">
        <v>519</v>
      </c>
      <c r="J32" s="8">
        <v>565</v>
      </c>
      <c r="K32" s="8">
        <v>490</v>
      </c>
    </row>
    <row r="33" spans="1:11" x14ac:dyDescent="0.25">
      <c r="A33" s="3" t="s">
        <v>54</v>
      </c>
      <c r="B33" s="8">
        <v>841</v>
      </c>
      <c r="C33" s="8">
        <v>936</v>
      </c>
      <c r="D33" s="8">
        <v>851</v>
      </c>
      <c r="E33" s="8">
        <v>996</v>
      </c>
      <c r="F33" s="8">
        <v>1006</v>
      </c>
      <c r="G33" s="8">
        <v>946</v>
      </c>
      <c r="H33" s="8">
        <v>1050</v>
      </c>
      <c r="I33" s="8">
        <v>963</v>
      </c>
      <c r="J33" s="8">
        <v>1000</v>
      </c>
      <c r="K33" s="8">
        <v>929</v>
      </c>
    </row>
    <row r="34" spans="1:11" x14ac:dyDescent="0.25">
      <c r="A34" s="3" t="s">
        <v>55</v>
      </c>
      <c r="B34" s="8">
        <v>371</v>
      </c>
      <c r="C34" s="8">
        <v>432</v>
      </c>
      <c r="D34" s="8">
        <v>467</v>
      </c>
      <c r="E34" s="8">
        <v>442</v>
      </c>
      <c r="F34" s="8">
        <v>514</v>
      </c>
      <c r="G34" s="8">
        <v>521</v>
      </c>
      <c r="H34" s="8">
        <v>530</v>
      </c>
      <c r="I34" s="8">
        <v>495</v>
      </c>
      <c r="J34" s="8">
        <v>521</v>
      </c>
      <c r="K34" s="8">
        <v>501</v>
      </c>
    </row>
    <row r="35" spans="1:11" x14ac:dyDescent="0.25">
      <c r="A35" s="3" t="s">
        <v>56</v>
      </c>
      <c r="B35" s="8">
        <v>2091</v>
      </c>
      <c r="C35" s="8">
        <v>2215</v>
      </c>
      <c r="D35" s="8">
        <v>2435</v>
      </c>
      <c r="E35" s="8">
        <v>2383</v>
      </c>
      <c r="F35" s="8">
        <v>2570</v>
      </c>
      <c r="G35" s="8">
        <v>2585</v>
      </c>
      <c r="H35" s="8">
        <v>2609</v>
      </c>
      <c r="I35" s="8">
        <v>2583</v>
      </c>
      <c r="J35" s="8">
        <v>2634</v>
      </c>
      <c r="K35" s="8">
        <v>2463</v>
      </c>
    </row>
    <row r="36" spans="1:11" x14ac:dyDescent="0.25">
      <c r="A36" s="3" t="s">
        <v>57</v>
      </c>
      <c r="B36" s="8">
        <v>1099</v>
      </c>
      <c r="C36" s="8">
        <v>1037</v>
      </c>
      <c r="D36" s="8">
        <v>962</v>
      </c>
      <c r="E36" s="8">
        <v>993</v>
      </c>
      <c r="F36" s="8">
        <v>994</v>
      </c>
      <c r="G36" s="8">
        <v>1048</v>
      </c>
      <c r="H36" s="8">
        <v>1089</v>
      </c>
      <c r="I36" s="8">
        <v>1206</v>
      </c>
      <c r="J36" s="8">
        <v>1216</v>
      </c>
      <c r="K36" s="8">
        <v>1164</v>
      </c>
    </row>
    <row r="37" spans="1:11" x14ac:dyDescent="0.25">
      <c r="A37" s="3" t="s">
        <v>58</v>
      </c>
      <c r="B37" s="8">
        <v>1311</v>
      </c>
      <c r="C37" s="8">
        <v>1341</v>
      </c>
      <c r="D37" s="8">
        <v>1462</v>
      </c>
      <c r="E37" s="8">
        <v>1578</v>
      </c>
      <c r="F37" s="8">
        <v>1664</v>
      </c>
      <c r="G37" s="8">
        <v>1723</v>
      </c>
      <c r="H37" s="8">
        <v>1678</v>
      </c>
      <c r="I37" s="8">
        <v>1711</v>
      </c>
      <c r="J37" s="8">
        <v>1889</v>
      </c>
      <c r="K37" s="8">
        <v>1829</v>
      </c>
    </row>
    <row r="38" spans="1:11" x14ac:dyDescent="0.25">
      <c r="A38" s="3" t="s">
        <v>59</v>
      </c>
      <c r="B38" s="8">
        <v>615</v>
      </c>
      <c r="C38" s="8">
        <v>574</v>
      </c>
      <c r="D38" s="8">
        <v>549</v>
      </c>
      <c r="E38" s="8">
        <v>576</v>
      </c>
      <c r="F38" s="8">
        <v>549</v>
      </c>
      <c r="G38" s="8">
        <v>632</v>
      </c>
      <c r="H38" s="8">
        <v>646</v>
      </c>
      <c r="I38" s="8">
        <v>605</v>
      </c>
      <c r="J38" s="8">
        <v>550</v>
      </c>
      <c r="K38" s="8">
        <v>556</v>
      </c>
    </row>
    <row r="39" spans="1:11" x14ac:dyDescent="0.25">
      <c r="A39" s="2" t="s">
        <v>60</v>
      </c>
      <c r="B39" s="8">
        <v>1106</v>
      </c>
      <c r="C39" s="8">
        <v>1171</v>
      </c>
      <c r="D39" s="8">
        <v>1122</v>
      </c>
      <c r="E39" s="8">
        <v>1258</v>
      </c>
      <c r="F39" s="8">
        <v>1174</v>
      </c>
      <c r="G39" s="8">
        <v>1356</v>
      </c>
      <c r="H39" s="8">
        <v>1337</v>
      </c>
      <c r="I39" s="8">
        <v>1544</v>
      </c>
      <c r="J39" s="8">
        <v>1569</v>
      </c>
      <c r="K39" s="8">
        <v>1517</v>
      </c>
    </row>
    <row r="40" spans="1:11" x14ac:dyDescent="0.25">
      <c r="A40" s="3" t="s">
        <v>61</v>
      </c>
      <c r="B40" s="8" t="s">
        <v>30</v>
      </c>
      <c r="C40" s="8" t="s">
        <v>30</v>
      </c>
      <c r="D40" s="8" t="s">
        <v>30</v>
      </c>
      <c r="E40" s="8" t="s">
        <v>30</v>
      </c>
      <c r="F40" s="8" t="s">
        <v>30</v>
      </c>
      <c r="G40" s="8" t="s">
        <v>30</v>
      </c>
      <c r="H40" s="8" t="s">
        <v>30</v>
      </c>
      <c r="I40" s="8" t="s">
        <v>30</v>
      </c>
      <c r="J40" s="8" t="s">
        <v>30</v>
      </c>
      <c r="K40" s="8" t="s">
        <v>30</v>
      </c>
    </row>
    <row r="41" spans="1:11" x14ac:dyDescent="0.25">
      <c r="A41" s="3" t="s">
        <v>62</v>
      </c>
      <c r="B41" s="8">
        <v>250</v>
      </c>
      <c r="C41" s="8">
        <v>267</v>
      </c>
      <c r="D41" s="8">
        <v>289</v>
      </c>
      <c r="E41" s="8">
        <v>300</v>
      </c>
      <c r="F41" s="8">
        <v>269</v>
      </c>
      <c r="G41" s="8">
        <v>285</v>
      </c>
      <c r="H41" s="8">
        <v>299</v>
      </c>
      <c r="I41" s="8">
        <v>356</v>
      </c>
      <c r="J41" s="8">
        <v>401</v>
      </c>
      <c r="K41" s="8">
        <v>377</v>
      </c>
    </row>
    <row r="42" spans="1:11" x14ac:dyDescent="0.25">
      <c r="A42" s="3" t="s">
        <v>63</v>
      </c>
      <c r="B42" s="8">
        <v>14</v>
      </c>
      <c r="C42" s="8">
        <v>23</v>
      </c>
      <c r="D42" s="8">
        <v>11</v>
      </c>
      <c r="E42" s="8">
        <v>9</v>
      </c>
      <c r="F42" s="8">
        <v>16</v>
      </c>
      <c r="G42" s="8">
        <v>31</v>
      </c>
      <c r="H42" s="8">
        <v>17</v>
      </c>
      <c r="I42" s="8">
        <v>26</v>
      </c>
      <c r="J42" s="8">
        <v>10</v>
      </c>
      <c r="K42" s="8">
        <v>18</v>
      </c>
    </row>
    <row r="43" spans="1:11" x14ac:dyDescent="0.25">
      <c r="A43" s="3" t="s">
        <v>64</v>
      </c>
      <c r="B43" s="8">
        <v>163</v>
      </c>
      <c r="C43" s="8">
        <v>164</v>
      </c>
      <c r="D43" s="8">
        <v>134</v>
      </c>
      <c r="E43" s="8">
        <v>173</v>
      </c>
      <c r="F43" s="8">
        <v>115</v>
      </c>
      <c r="G43" s="8">
        <v>138</v>
      </c>
      <c r="H43" s="8">
        <v>130</v>
      </c>
      <c r="I43" s="8">
        <v>166</v>
      </c>
      <c r="J43" s="8">
        <v>182</v>
      </c>
      <c r="K43" s="8">
        <v>168</v>
      </c>
    </row>
    <row r="44" spans="1:11" x14ac:dyDescent="0.25">
      <c r="A44" s="3" t="s">
        <v>65</v>
      </c>
      <c r="B44" s="8">
        <v>679</v>
      </c>
      <c r="C44" s="8">
        <v>717</v>
      </c>
      <c r="D44" s="8">
        <v>688</v>
      </c>
      <c r="E44" s="8">
        <v>776</v>
      </c>
      <c r="F44" s="8">
        <v>774</v>
      </c>
      <c r="G44" s="8">
        <v>902</v>
      </c>
      <c r="H44" s="8">
        <v>891</v>
      </c>
      <c r="I44" s="8">
        <v>996</v>
      </c>
      <c r="J44" s="8">
        <v>976</v>
      </c>
      <c r="K44" s="8">
        <v>954</v>
      </c>
    </row>
    <row r="45" spans="1:11" x14ac:dyDescent="0.25">
      <c r="A45" s="2" t="s">
        <v>66</v>
      </c>
      <c r="B45" s="8">
        <v>12754</v>
      </c>
      <c r="C45" s="8">
        <v>12966</v>
      </c>
      <c r="D45" s="8">
        <v>13836</v>
      </c>
      <c r="E45" s="8">
        <v>14434</v>
      </c>
      <c r="F45" s="8">
        <v>15447</v>
      </c>
      <c r="G45" s="8">
        <v>16069</v>
      </c>
      <c r="H45" s="8">
        <v>16100</v>
      </c>
      <c r="I45" s="8">
        <v>17185</v>
      </c>
      <c r="J45" s="8">
        <v>17877</v>
      </c>
      <c r="K45" s="8">
        <v>17167</v>
      </c>
    </row>
    <row r="46" spans="1:11" x14ac:dyDescent="0.25">
      <c r="A46" s="3" t="s">
        <v>67</v>
      </c>
      <c r="B46" s="8" t="s">
        <v>30</v>
      </c>
      <c r="C46" s="8" t="s">
        <v>30</v>
      </c>
      <c r="D46" s="8" t="s">
        <v>30</v>
      </c>
      <c r="E46" s="8" t="s">
        <v>30</v>
      </c>
      <c r="F46" s="8" t="s">
        <v>30</v>
      </c>
      <c r="G46" s="8" t="s">
        <v>30</v>
      </c>
      <c r="H46" s="8" t="s">
        <v>30</v>
      </c>
      <c r="I46" s="8" t="s">
        <v>30</v>
      </c>
      <c r="J46" s="8" t="s">
        <v>30</v>
      </c>
      <c r="K46" s="8" t="s">
        <v>30</v>
      </c>
    </row>
    <row r="47" spans="1:11" x14ac:dyDescent="0.25">
      <c r="A47" s="3" t="s">
        <v>68</v>
      </c>
      <c r="B47" s="8">
        <v>2432</v>
      </c>
      <c r="C47" s="8">
        <v>2591</v>
      </c>
      <c r="D47" s="8">
        <v>2789</v>
      </c>
      <c r="E47" s="8">
        <v>2940</v>
      </c>
      <c r="F47" s="8">
        <v>3125</v>
      </c>
      <c r="G47" s="8">
        <v>3354</v>
      </c>
      <c r="H47" s="8">
        <v>3471</v>
      </c>
      <c r="I47" s="8">
        <v>3613</v>
      </c>
      <c r="J47" s="8">
        <v>3784</v>
      </c>
      <c r="K47" s="8">
        <v>3571</v>
      </c>
    </row>
    <row r="48" spans="1:11" x14ac:dyDescent="0.25">
      <c r="A48" s="3" t="s">
        <v>69</v>
      </c>
      <c r="B48" s="8">
        <v>1853</v>
      </c>
      <c r="C48" s="8">
        <v>1621</v>
      </c>
      <c r="D48" s="8">
        <v>1762</v>
      </c>
      <c r="E48" s="8">
        <v>1872</v>
      </c>
      <c r="F48" s="8">
        <v>1839</v>
      </c>
      <c r="G48" s="8">
        <v>1870</v>
      </c>
      <c r="H48" s="8">
        <v>1863</v>
      </c>
      <c r="I48" s="8">
        <v>2114</v>
      </c>
      <c r="J48" s="8">
        <v>2221</v>
      </c>
      <c r="K48" s="8">
        <v>2022</v>
      </c>
    </row>
    <row r="49" spans="1:11" x14ac:dyDescent="0.25">
      <c r="A49" s="3" t="s">
        <v>70</v>
      </c>
      <c r="B49" s="8">
        <v>8469</v>
      </c>
      <c r="C49" s="8">
        <v>8754</v>
      </c>
      <c r="D49" s="8">
        <v>9285</v>
      </c>
      <c r="E49" s="8">
        <v>9622</v>
      </c>
      <c r="F49" s="8">
        <v>10483</v>
      </c>
      <c r="G49" s="8">
        <v>10845</v>
      </c>
      <c r="H49" s="8">
        <v>10766</v>
      </c>
      <c r="I49" s="8">
        <v>11458</v>
      </c>
      <c r="J49" s="8">
        <v>11872</v>
      </c>
      <c r="K49" s="8">
        <v>11574</v>
      </c>
    </row>
    <row r="50" spans="1:11" x14ac:dyDescent="0.25">
      <c r="A50" s="2" t="s">
        <v>71</v>
      </c>
      <c r="B50" s="8">
        <v>4357</v>
      </c>
      <c r="C50" s="8">
        <v>4259</v>
      </c>
      <c r="D50" s="8">
        <v>4596</v>
      </c>
      <c r="E50" s="8">
        <v>4990</v>
      </c>
      <c r="F50" s="8">
        <v>5133</v>
      </c>
      <c r="G50" s="8">
        <v>5336</v>
      </c>
      <c r="H50" s="8">
        <v>4974</v>
      </c>
      <c r="I50" s="8">
        <v>5262</v>
      </c>
      <c r="J50" s="8">
        <v>5413</v>
      </c>
      <c r="K50" s="8">
        <v>5310</v>
      </c>
    </row>
    <row r="51" spans="1:11" x14ac:dyDescent="0.25">
      <c r="A51" s="3" t="s">
        <v>72</v>
      </c>
      <c r="B51" s="8" t="s">
        <v>30</v>
      </c>
      <c r="C51" s="8" t="s">
        <v>30</v>
      </c>
      <c r="D51" s="8" t="s">
        <v>30</v>
      </c>
      <c r="E51" s="8" t="s">
        <v>30</v>
      </c>
      <c r="F51" s="8" t="s">
        <v>30</v>
      </c>
      <c r="G51" s="8" t="s">
        <v>30</v>
      </c>
      <c r="H51" s="8" t="s">
        <v>30</v>
      </c>
      <c r="I51" s="8" t="s">
        <v>30</v>
      </c>
      <c r="J51" s="8" t="s">
        <v>30</v>
      </c>
      <c r="K51" s="8" t="s">
        <v>30</v>
      </c>
    </row>
    <row r="52" spans="1:11" x14ac:dyDescent="0.25">
      <c r="A52" s="3" t="s">
        <v>73</v>
      </c>
      <c r="B52" s="8">
        <v>1081</v>
      </c>
      <c r="C52" s="8">
        <v>1174</v>
      </c>
      <c r="D52" s="8">
        <v>1245</v>
      </c>
      <c r="E52" s="8">
        <v>1282</v>
      </c>
      <c r="F52" s="8">
        <v>1509</v>
      </c>
      <c r="G52" s="8">
        <v>1435</v>
      </c>
      <c r="H52" s="8">
        <v>1208</v>
      </c>
      <c r="I52" s="8">
        <v>1355</v>
      </c>
      <c r="J52" s="8">
        <v>1373</v>
      </c>
      <c r="K52" s="8">
        <v>1308</v>
      </c>
    </row>
    <row r="53" spans="1:11" x14ac:dyDescent="0.25">
      <c r="A53" s="3" t="s">
        <v>74</v>
      </c>
      <c r="B53" s="8">
        <v>1023</v>
      </c>
      <c r="C53" s="8">
        <v>955</v>
      </c>
      <c r="D53" s="8">
        <v>1108</v>
      </c>
      <c r="E53" s="8">
        <v>1200</v>
      </c>
      <c r="F53" s="8">
        <v>1256</v>
      </c>
      <c r="G53" s="8">
        <v>1273</v>
      </c>
      <c r="H53" s="8">
        <v>1216</v>
      </c>
      <c r="I53" s="8">
        <v>1245</v>
      </c>
      <c r="J53" s="8">
        <v>1437</v>
      </c>
      <c r="K53" s="8">
        <v>1438</v>
      </c>
    </row>
    <row r="54" spans="1:11" x14ac:dyDescent="0.25">
      <c r="A54" s="3" t="s">
        <v>75</v>
      </c>
      <c r="B54" s="8">
        <v>379</v>
      </c>
      <c r="C54" s="8">
        <v>384</v>
      </c>
      <c r="D54" s="8">
        <v>368</v>
      </c>
      <c r="E54" s="8">
        <v>448</v>
      </c>
      <c r="F54" s="8">
        <v>510</v>
      </c>
      <c r="G54" s="8">
        <v>464</v>
      </c>
      <c r="H54" s="8">
        <v>443</v>
      </c>
      <c r="I54" s="8">
        <v>443</v>
      </c>
      <c r="J54" s="8">
        <v>437</v>
      </c>
      <c r="K54" s="8">
        <v>462</v>
      </c>
    </row>
    <row r="55" spans="1:11" x14ac:dyDescent="0.25">
      <c r="A55" s="3" t="s">
        <v>76</v>
      </c>
      <c r="B55" s="8">
        <v>1063</v>
      </c>
      <c r="C55" s="8">
        <v>977</v>
      </c>
      <c r="D55" s="8">
        <v>1022</v>
      </c>
      <c r="E55" s="8">
        <v>1146</v>
      </c>
      <c r="F55" s="8">
        <v>1039</v>
      </c>
      <c r="G55" s="8">
        <v>1252</v>
      </c>
      <c r="H55" s="8">
        <v>1340</v>
      </c>
      <c r="I55" s="8">
        <v>1345</v>
      </c>
      <c r="J55" s="8">
        <v>1212</v>
      </c>
      <c r="K55" s="8">
        <v>1193</v>
      </c>
    </row>
    <row r="56" spans="1:11" x14ac:dyDescent="0.25">
      <c r="A56" s="3" t="s">
        <v>77</v>
      </c>
      <c r="B56" s="8">
        <v>738</v>
      </c>
      <c r="C56" s="8">
        <v>699</v>
      </c>
      <c r="D56" s="8">
        <v>765</v>
      </c>
      <c r="E56" s="8">
        <v>833</v>
      </c>
      <c r="F56" s="8">
        <v>733</v>
      </c>
      <c r="G56" s="8">
        <v>827</v>
      </c>
      <c r="H56" s="8">
        <v>685</v>
      </c>
      <c r="I56" s="8">
        <v>782</v>
      </c>
      <c r="J56" s="8">
        <v>830</v>
      </c>
      <c r="K56" s="8">
        <v>814</v>
      </c>
    </row>
    <row r="57" spans="1:11" x14ac:dyDescent="0.25">
      <c r="A57" s="3" t="s">
        <v>78</v>
      </c>
      <c r="B57" s="8">
        <v>73</v>
      </c>
      <c r="C57" s="8">
        <v>70</v>
      </c>
      <c r="D57" s="8">
        <v>88</v>
      </c>
      <c r="E57" s="8">
        <v>81</v>
      </c>
      <c r="F57" s="8">
        <v>86</v>
      </c>
      <c r="G57" s="8">
        <v>85</v>
      </c>
      <c r="H57" s="8">
        <v>82</v>
      </c>
      <c r="I57" s="8">
        <v>92</v>
      </c>
      <c r="J57" s="8">
        <v>124</v>
      </c>
      <c r="K57" s="8">
        <v>95</v>
      </c>
    </row>
    <row r="58" spans="1:11" x14ac:dyDescent="0.25">
      <c r="A58" s="2" t="s">
        <v>79</v>
      </c>
      <c r="B58" s="8">
        <v>8279</v>
      </c>
      <c r="C58" s="8">
        <v>7966</v>
      </c>
      <c r="D58" s="8">
        <v>7995</v>
      </c>
      <c r="E58" s="8">
        <v>8441</v>
      </c>
      <c r="F58" s="8">
        <v>8563</v>
      </c>
      <c r="G58" s="8">
        <v>8999</v>
      </c>
      <c r="H58" s="8">
        <v>9557</v>
      </c>
      <c r="I58" s="8">
        <v>9932</v>
      </c>
      <c r="J58" s="8">
        <v>10325</v>
      </c>
      <c r="K58" s="8">
        <v>10245</v>
      </c>
    </row>
    <row r="59" spans="1:11" x14ac:dyDescent="0.25">
      <c r="A59" s="3" t="s">
        <v>80</v>
      </c>
      <c r="B59" s="8" t="s">
        <v>30</v>
      </c>
      <c r="C59" s="8" t="s">
        <v>30</v>
      </c>
      <c r="D59" s="8" t="s">
        <v>30</v>
      </c>
      <c r="E59" s="8" t="s">
        <v>30</v>
      </c>
      <c r="F59" s="8" t="s">
        <v>30</v>
      </c>
      <c r="G59" s="8" t="s">
        <v>30</v>
      </c>
      <c r="H59" s="8" t="s">
        <v>30</v>
      </c>
      <c r="I59" s="8" t="s">
        <v>30</v>
      </c>
      <c r="J59" s="8" t="s">
        <v>30</v>
      </c>
      <c r="K59" s="8" t="s">
        <v>30</v>
      </c>
    </row>
    <row r="60" spans="1:11" x14ac:dyDescent="0.25">
      <c r="A60" s="3" t="s">
        <v>81</v>
      </c>
      <c r="B60" s="8">
        <v>1058</v>
      </c>
      <c r="C60" s="8">
        <v>1093</v>
      </c>
      <c r="D60" s="8">
        <v>1125</v>
      </c>
      <c r="E60" s="8">
        <v>1128</v>
      </c>
      <c r="F60" s="8">
        <v>1060</v>
      </c>
      <c r="G60" s="8">
        <v>1106</v>
      </c>
      <c r="H60" s="8">
        <v>995</v>
      </c>
      <c r="I60" s="8">
        <v>1079</v>
      </c>
      <c r="J60" s="8">
        <v>1191</v>
      </c>
      <c r="K60" s="8">
        <v>1172</v>
      </c>
    </row>
    <row r="61" spans="1:11" x14ac:dyDescent="0.25">
      <c r="A61" s="3" t="s">
        <v>82</v>
      </c>
      <c r="B61" s="8">
        <v>206</v>
      </c>
      <c r="C61" s="8">
        <v>206</v>
      </c>
      <c r="D61" s="8">
        <v>238</v>
      </c>
      <c r="E61" s="8">
        <v>264</v>
      </c>
      <c r="F61" s="8">
        <v>343</v>
      </c>
      <c r="G61" s="8">
        <v>373</v>
      </c>
      <c r="H61" s="8">
        <v>297</v>
      </c>
      <c r="I61" s="8">
        <v>351</v>
      </c>
      <c r="J61" s="8">
        <v>272</v>
      </c>
      <c r="K61" s="8">
        <v>343</v>
      </c>
    </row>
    <row r="62" spans="1:11" x14ac:dyDescent="0.25">
      <c r="A62" s="3" t="s">
        <v>83</v>
      </c>
      <c r="B62" s="8">
        <v>3575</v>
      </c>
      <c r="C62" s="8">
        <v>3122</v>
      </c>
      <c r="D62" s="8">
        <v>3154</v>
      </c>
      <c r="E62" s="8">
        <v>3265</v>
      </c>
      <c r="F62" s="8">
        <v>3305</v>
      </c>
      <c r="G62" s="8">
        <v>3574</v>
      </c>
      <c r="H62" s="8">
        <v>4397</v>
      </c>
      <c r="I62" s="8">
        <v>3872</v>
      </c>
      <c r="J62" s="8">
        <v>3886</v>
      </c>
      <c r="K62" s="8">
        <v>4076</v>
      </c>
    </row>
    <row r="63" spans="1:11" x14ac:dyDescent="0.25">
      <c r="A63" s="3" t="s">
        <v>84</v>
      </c>
      <c r="B63" s="8">
        <v>3363</v>
      </c>
      <c r="C63" s="8">
        <v>3481</v>
      </c>
      <c r="D63" s="8">
        <v>3417</v>
      </c>
      <c r="E63" s="8">
        <v>3721</v>
      </c>
      <c r="F63" s="8">
        <v>3771</v>
      </c>
      <c r="G63" s="8">
        <v>3833</v>
      </c>
      <c r="H63" s="8">
        <v>3695</v>
      </c>
      <c r="I63" s="8">
        <v>4439</v>
      </c>
      <c r="J63" s="8">
        <v>4750</v>
      </c>
      <c r="K63" s="8">
        <v>4455</v>
      </c>
    </row>
    <row r="64" spans="1:11" x14ac:dyDescent="0.25">
      <c r="A64" s="3" t="s">
        <v>85</v>
      </c>
      <c r="B64" s="8">
        <v>77</v>
      </c>
      <c r="C64" s="8">
        <v>64</v>
      </c>
      <c r="D64" s="8">
        <v>61</v>
      </c>
      <c r="E64" s="8">
        <v>63</v>
      </c>
      <c r="F64" s="8">
        <v>84</v>
      </c>
      <c r="G64" s="8">
        <v>113</v>
      </c>
      <c r="H64" s="8">
        <v>173</v>
      </c>
      <c r="I64" s="8">
        <v>191</v>
      </c>
      <c r="J64" s="8">
        <v>226</v>
      </c>
      <c r="K64" s="8">
        <v>199</v>
      </c>
    </row>
    <row r="65" spans="1:11" x14ac:dyDescent="0.25">
      <c r="A65" s="2" t="s">
        <v>86</v>
      </c>
      <c r="B65" s="8">
        <v>6020</v>
      </c>
      <c r="C65" s="8">
        <v>5967</v>
      </c>
      <c r="D65" s="8">
        <v>5912</v>
      </c>
      <c r="E65" s="8">
        <v>6284</v>
      </c>
      <c r="F65" s="8">
        <v>6288</v>
      </c>
      <c r="G65" s="8">
        <v>6924</v>
      </c>
      <c r="H65" s="8">
        <v>7284</v>
      </c>
      <c r="I65" s="8">
        <v>7647</v>
      </c>
      <c r="J65" s="8">
        <v>8059</v>
      </c>
      <c r="K65" s="8">
        <v>7674</v>
      </c>
    </row>
    <row r="66" spans="1:11" x14ac:dyDescent="0.25">
      <c r="A66" s="3" t="s">
        <v>87</v>
      </c>
      <c r="B66" s="8" t="s">
        <v>30</v>
      </c>
      <c r="C66" s="8" t="s">
        <v>30</v>
      </c>
      <c r="D66" s="8" t="s">
        <v>30</v>
      </c>
      <c r="E66" s="8" t="s">
        <v>30</v>
      </c>
      <c r="F66" s="8" t="s">
        <v>30</v>
      </c>
      <c r="G66" s="8" t="s">
        <v>30</v>
      </c>
      <c r="H66" s="8" t="s">
        <v>30</v>
      </c>
      <c r="I66" s="8" t="s">
        <v>30</v>
      </c>
      <c r="J66" s="8" t="s">
        <v>30</v>
      </c>
      <c r="K66" s="8" t="s">
        <v>30</v>
      </c>
    </row>
    <row r="67" spans="1:11" x14ac:dyDescent="0.25">
      <c r="A67" s="3" t="s">
        <v>88</v>
      </c>
      <c r="B67" s="8">
        <v>1389</v>
      </c>
      <c r="C67" s="8">
        <v>1378</v>
      </c>
      <c r="D67" s="8">
        <v>1364</v>
      </c>
      <c r="E67" s="8">
        <v>1412</v>
      </c>
      <c r="F67" s="8">
        <v>1408</v>
      </c>
      <c r="G67" s="8">
        <v>1381</v>
      </c>
      <c r="H67" s="8">
        <v>1392</v>
      </c>
      <c r="I67" s="8">
        <v>1598</v>
      </c>
      <c r="J67" s="8">
        <v>1782</v>
      </c>
      <c r="K67" s="8">
        <v>1618</v>
      </c>
    </row>
    <row r="68" spans="1:11" x14ac:dyDescent="0.25">
      <c r="A68" s="3" t="s">
        <v>89</v>
      </c>
      <c r="B68" s="8">
        <v>4631</v>
      </c>
      <c r="C68" s="8">
        <v>4589</v>
      </c>
      <c r="D68" s="8">
        <v>4548</v>
      </c>
      <c r="E68" s="8">
        <v>4872</v>
      </c>
      <c r="F68" s="8">
        <v>4880</v>
      </c>
      <c r="G68" s="8">
        <v>5543</v>
      </c>
      <c r="H68" s="8">
        <v>5892</v>
      </c>
      <c r="I68" s="8">
        <v>6049</v>
      </c>
      <c r="J68" s="8">
        <v>6277</v>
      </c>
      <c r="K68" s="8">
        <v>6056</v>
      </c>
    </row>
    <row r="69" spans="1:11" x14ac:dyDescent="0.25">
      <c r="A69" s="2" t="s">
        <v>90</v>
      </c>
      <c r="B69" s="8">
        <v>8215</v>
      </c>
      <c r="C69" s="8">
        <v>8414</v>
      </c>
      <c r="D69" s="8">
        <v>8710</v>
      </c>
      <c r="E69" s="8">
        <v>9072</v>
      </c>
      <c r="F69" s="8">
        <v>9265</v>
      </c>
      <c r="G69" s="8">
        <v>9253</v>
      </c>
      <c r="H69" s="8">
        <v>9927</v>
      </c>
      <c r="I69" s="8">
        <v>10738</v>
      </c>
      <c r="J69" s="8">
        <v>10873</v>
      </c>
      <c r="K69" s="8">
        <v>10559</v>
      </c>
    </row>
    <row r="70" spans="1:11" x14ac:dyDescent="0.25">
      <c r="A70" s="3" t="s">
        <v>91</v>
      </c>
      <c r="B70" s="8" t="s">
        <v>30</v>
      </c>
      <c r="C70" s="8" t="s">
        <v>30</v>
      </c>
      <c r="D70" s="8" t="s">
        <v>30</v>
      </c>
      <c r="E70" s="8" t="s">
        <v>30</v>
      </c>
      <c r="F70" s="8" t="s">
        <v>30</v>
      </c>
      <c r="G70" s="8" t="s">
        <v>30</v>
      </c>
      <c r="H70" s="8" t="s">
        <v>30</v>
      </c>
      <c r="I70" s="8" t="s">
        <v>30</v>
      </c>
      <c r="J70" s="8" t="s">
        <v>30</v>
      </c>
      <c r="K70" s="8" t="s">
        <v>30</v>
      </c>
    </row>
    <row r="71" spans="1:11" x14ac:dyDescent="0.25">
      <c r="A71" s="3" t="s">
        <v>92</v>
      </c>
      <c r="B71" s="8">
        <v>4060</v>
      </c>
      <c r="C71" s="8">
        <v>4156</v>
      </c>
      <c r="D71" s="8">
        <v>4213</v>
      </c>
      <c r="E71" s="8">
        <v>4294</v>
      </c>
      <c r="F71" s="8">
        <v>4329</v>
      </c>
      <c r="G71" s="8">
        <v>4453</v>
      </c>
      <c r="H71" s="8">
        <v>4636</v>
      </c>
      <c r="I71" s="8">
        <v>4638</v>
      </c>
      <c r="J71" s="8">
        <v>4470</v>
      </c>
      <c r="K71" s="8">
        <v>4310</v>
      </c>
    </row>
    <row r="72" spans="1:11" x14ac:dyDescent="0.25">
      <c r="A72" s="3" t="s">
        <v>93</v>
      </c>
      <c r="B72" s="8">
        <v>420</v>
      </c>
      <c r="C72" s="8">
        <v>512</v>
      </c>
      <c r="D72" s="8">
        <v>549</v>
      </c>
      <c r="E72" s="8">
        <v>580</v>
      </c>
      <c r="F72" s="8">
        <v>510</v>
      </c>
      <c r="G72" s="8">
        <v>626</v>
      </c>
      <c r="H72" s="8">
        <v>871</v>
      </c>
      <c r="I72" s="8">
        <v>1018</v>
      </c>
      <c r="J72" s="8">
        <v>992</v>
      </c>
      <c r="K72" s="8">
        <v>973</v>
      </c>
    </row>
    <row r="73" spans="1:11" x14ac:dyDescent="0.25">
      <c r="A73" s="3" t="s">
        <v>94</v>
      </c>
      <c r="B73" s="8">
        <v>148</v>
      </c>
      <c r="C73" s="8">
        <v>139</v>
      </c>
      <c r="D73" s="8">
        <v>164</v>
      </c>
      <c r="E73" s="8">
        <v>156</v>
      </c>
      <c r="F73" s="8">
        <v>174</v>
      </c>
      <c r="G73" s="8">
        <v>164</v>
      </c>
      <c r="H73" s="8">
        <v>176</v>
      </c>
      <c r="I73" s="8">
        <v>179</v>
      </c>
      <c r="J73" s="8">
        <v>192</v>
      </c>
      <c r="K73" s="8">
        <v>177</v>
      </c>
    </row>
    <row r="74" spans="1:11" x14ac:dyDescent="0.25">
      <c r="A74" s="3" t="s">
        <v>95</v>
      </c>
      <c r="B74" s="8">
        <v>574</v>
      </c>
      <c r="C74" s="8">
        <v>557</v>
      </c>
      <c r="D74" s="8">
        <v>541</v>
      </c>
      <c r="E74" s="8">
        <v>582</v>
      </c>
      <c r="F74" s="8">
        <v>551</v>
      </c>
      <c r="G74" s="8">
        <v>211</v>
      </c>
      <c r="H74" s="8">
        <v>270</v>
      </c>
      <c r="I74" s="8">
        <v>499</v>
      </c>
      <c r="J74" s="8">
        <v>459</v>
      </c>
      <c r="K74" s="8">
        <v>568</v>
      </c>
    </row>
    <row r="75" spans="1:11" x14ac:dyDescent="0.25">
      <c r="A75" s="3" t="s">
        <v>96</v>
      </c>
      <c r="B75" s="8">
        <v>384</v>
      </c>
      <c r="C75" s="8">
        <v>305</v>
      </c>
      <c r="D75" s="8">
        <v>354</v>
      </c>
      <c r="E75" s="8">
        <v>270</v>
      </c>
      <c r="F75" s="8">
        <v>211</v>
      </c>
      <c r="G75" s="8">
        <v>245</v>
      </c>
      <c r="H75" s="8">
        <v>209</v>
      </c>
      <c r="I75" s="8">
        <v>237</v>
      </c>
      <c r="J75" s="8">
        <v>277</v>
      </c>
      <c r="K75" s="8">
        <v>292</v>
      </c>
    </row>
    <row r="76" spans="1:11" x14ac:dyDescent="0.25">
      <c r="A76" s="3" t="s">
        <v>97</v>
      </c>
      <c r="B76" s="8">
        <v>972</v>
      </c>
      <c r="C76" s="8">
        <v>1019</v>
      </c>
      <c r="D76" s="8">
        <v>1033</v>
      </c>
      <c r="E76" s="8">
        <v>1174</v>
      </c>
      <c r="F76" s="8">
        <v>1308</v>
      </c>
      <c r="G76" s="8">
        <v>1492</v>
      </c>
      <c r="H76" s="8">
        <v>1518</v>
      </c>
      <c r="I76" s="8">
        <v>1478</v>
      </c>
      <c r="J76" s="8">
        <v>1577</v>
      </c>
      <c r="K76" s="8">
        <v>1530</v>
      </c>
    </row>
    <row r="77" spans="1:11" x14ac:dyDescent="0.25">
      <c r="A77" s="3" t="s">
        <v>98</v>
      </c>
      <c r="B77" s="8">
        <v>1055</v>
      </c>
      <c r="C77" s="8">
        <v>1139</v>
      </c>
      <c r="D77" s="8">
        <v>1222</v>
      </c>
      <c r="E77" s="8">
        <v>1298</v>
      </c>
      <c r="F77" s="8">
        <v>1438</v>
      </c>
      <c r="G77" s="8">
        <v>1272</v>
      </c>
      <c r="H77" s="8">
        <v>1274</v>
      </c>
      <c r="I77" s="8">
        <v>1632</v>
      </c>
      <c r="J77" s="8">
        <v>1862</v>
      </c>
      <c r="K77" s="8">
        <v>1674</v>
      </c>
    </row>
    <row r="78" spans="1:11" x14ac:dyDescent="0.25">
      <c r="A78" s="3" t="s">
        <v>99</v>
      </c>
      <c r="B78" s="8">
        <v>602</v>
      </c>
      <c r="C78" s="8">
        <v>587</v>
      </c>
      <c r="D78" s="8">
        <v>634</v>
      </c>
      <c r="E78" s="8">
        <v>718</v>
      </c>
      <c r="F78" s="8">
        <v>744</v>
      </c>
      <c r="G78" s="8">
        <v>790</v>
      </c>
      <c r="H78" s="8">
        <v>973</v>
      </c>
      <c r="I78" s="8">
        <v>1057</v>
      </c>
      <c r="J78" s="8">
        <v>1044</v>
      </c>
      <c r="K78" s="8">
        <v>1035</v>
      </c>
    </row>
    <row r="79" spans="1:11" x14ac:dyDescent="0.25">
      <c r="A79" s="2" t="s">
        <v>100</v>
      </c>
      <c r="B79" s="8">
        <v>537</v>
      </c>
      <c r="C79" s="8">
        <v>546</v>
      </c>
      <c r="D79" s="8">
        <v>485</v>
      </c>
      <c r="E79" s="8">
        <v>487</v>
      </c>
      <c r="F79" s="8">
        <v>493</v>
      </c>
      <c r="G79" s="8">
        <v>577</v>
      </c>
      <c r="H79" s="8">
        <v>639</v>
      </c>
      <c r="I79" s="8">
        <v>627</v>
      </c>
      <c r="J79" s="8">
        <v>584</v>
      </c>
      <c r="K79" s="8">
        <v>665</v>
      </c>
    </row>
    <row r="80" spans="1:11" x14ac:dyDescent="0.25">
      <c r="A80" s="3" t="s">
        <v>101</v>
      </c>
      <c r="B80" s="8" t="s">
        <v>30</v>
      </c>
      <c r="C80" s="8" t="s">
        <v>30</v>
      </c>
      <c r="D80" s="8" t="s">
        <v>30</v>
      </c>
      <c r="E80" s="8" t="s">
        <v>30</v>
      </c>
      <c r="F80" s="8" t="s">
        <v>30</v>
      </c>
      <c r="G80" s="8" t="s">
        <v>30</v>
      </c>
      <c r="H80" s="8" t="s">
        <v>30</v>
      </c>
      <c r="I80" s="8" t="s">
        <v>30</v>
      </c>
      <c r="J80" s="8" t="s">
        <v>30</v>
      </c>
      <c r="K80" s="8" t="s">
        <v>30</v>
      </c>
    </row>
    <row r="81" spans="1:11" x14ac:dyDescent="0.25">
      <c r="A81" s="3" t="s">
        <v>102</v>
      </c>
      <c r="B81" s="8">
        <v>96</v>
      </c>
      <c r="C81" s="8">
        <v>92</v>
      </c>
      <c r="D81" s="8">
        <v>91</v>
      </c>
      <c r="E81" s="8">
        <v>66</v>
      </c>
      <c r="F81" s="8">
        <v>91</v>
      </c>
      <c r="G81" s="8">
        <v>67</v>
      </c>
      <c r="H81" s="8">
        <v>53</v>
      </c>
      <c r="I81" s="8">
        <v>62</v>
      </c>
      <c r="J81" s="8">
        <v>58</v>
      </c>
      <c r="K81" s="8">
        <v>53</v>
      </c>
    </row>
    <row r="82" spans="1:11" x14ac:dyDescent="0.25">
      <c r="A82" s="3" t="s">
        <v>103</v>
      </c>
      <c r="B82" s="8">
        <v>114</v>
      </c>
      <c r="C82" s="8">
        <v>159</v>
      </c>
      <c r="D82" s="8">
        <v>107</v>
      </c>
      <c r="E82" s="8">
        <v>142</v>
      </c>
      <c r="F82" s="8">
        <v>130</v>
      </c>
      <c r="G82" s="8">
        <v>246</v>
      </c>
      <c r="H82" s="8">
        <v>344</v>
      </c>
      <c r="I82" s="8">
        <v>260</v>
      </c>
      <c r="J82" s="8">
        <v>167</v>
      </c>
      <c r="K82" s="8">
        <v>252</v>
      </c>
    </row>
    <row r="83" spans="1:11" x14ac:dyDescent="0.25">
      <c r="A83" s="3" t="s">
        <v>104</v>
      </c>
      <c r="B83" s="8">
        <v>78</v>
      </c>
      <c r="C83" s="8">
        <v>63</v>
      </c>
      <c r="D83" s="8">
        <v>55</v>
      </c>
      <c r="E83" s="8">
        <v>61</v>
      </c>
      <c r="F83" s="8">
        <v>59</v>
      </c>
      <c r="G83" s="8">
        <v>66</v>
      </c>
      <c r="H83" s="8">
        <v>38</v>
      </c>
      <c r="I83" s="8">
        <v>41</v>
      </c>
      <c r="J83" s="8">
        <v>48</v>
      </c>
      <c r="K83" s="8">
        <v>53</v>
      </c>
    </row>
    <row r="84" spans="1:11" x14ac:dyDescent="0.25">
      <c r="A84" s="3" t="s">
        <v>105</v>
      </c>
      <c r="B84" s="8" t="s">
        <v>30</v>
      </c>
      <c r="C84" s="8" t="s">
        <v>30</v>
      </c>
      <c r="D84" s="8" t="s">
        <v>30</v>
      </c>
      <c r="E84" s="8" t="s">
        <v>30</v>
      </c>
      <c r="F84" s="8">
        <v>5</v>
      </c>
      <c r="G84" s="8" t="s">
        <v>30</v>
      </c>
      <c r="H84" s="8" t="s">
        <v>30</v>
      </c>
      <c r="I84" s="8" t="s">
        <v>30</v>
      </c>
      <c r="J84" s="8" t="s">
        <v>30</v>
      </c>
      <c r="K84" s="8" t="s">
        <v>30</v>
      </c>
    </row>
    <row r="85" spans="1:11" x14ac:dyDescent="0.25">
      <c r="A85" s="3" t="s">
        <v>106</v>
      </c>
      <c r="B85" s="8">
        <v>171</v>
      </c>
      <c r="C85" s="8">
        <v>154</v>
      </c>
      <c r="D85" s="8">
        <v>160</v>
      </c>
      <c r="E85" s="8">
        <v>144</v>
      </c>
      <c r="F85" s="8">
        <v>137</v>
      </c>
      <c r="G85" s="8">
        <v>134</v>
      </c>
      <c r="H85" s="8">
        <v>134</v>
      </c>
      <c r="I85" s="8">
        <v>141</v>
      </c>
      <c r="J85" s="8">
        <v>162</v>
      </c>
      <c r="K85" s="8">
        <v>146</v>
      </c>
    </row>
    <row r="86" spans="1:11" x14ac:dyDescent="0.25">
      <c r="A86" s="3" t="s">
        <v>107</v>
      </c>
      <c r="B86" s="8">
        <v>33</v>
      </c>
      <c r="C86" s="8">
        <v>43</v>
      </c>
      <c r="D86" s="8">
        <v>32</v>
      </c>
      <c r="E86" s="8">
        <v>29</v>
      </c>
      <c r="F86" s="8">
        <v>43</v>
      </c>
      <c r="G86" s="8">
        <v>31</v>
      </c>
      <c r="H86" s="8">
        <v>31</v>
      </c>
      <c r="I86" s="8">
        <v>36</v>
      </c>
      <c r="J86" s="8">
        <v>50</v>
      </c>
      <c r="K86" s="8">
        <v>29</v>
      </c>
    </row>
    <row r="87" spans="1:11" x14ac:dyDescent="0.25">
      <c r="A87" s="3" t="s">
        <v>108</v>
      </c>
      <c r="B87" s="8">
        <v>43</v>
      </c>
      <c r="C87" s="8">
        <v>33</v>
      </c>
      <c r="D87" s="8">
        <v>37</v>
      </c>
      <c r="E87" s="8">
        <v>44</v>
      </c>
      <c r="F87" s="8">
        <v>28</v>
      </c>
      <c r="G87" s="8">
        <v>32</v>
      </c>
      <c r="H87" s="8">
        <v>38</v>
      </c>
      <c r="I87" s="8">
        <v>85</v>
      </c>
      <c r="J87" s="8">
        <v>97</v>
      </c>
      <c r="K87" s="8">
        <v>128</v>
      </c>
    </row>
    <row r="88" spans="1:11" x14ac:dyDescent="0.25">
      <c r="A88" s="2" t="s">
        <v>109</v>
      </c>
      <c r="B88" s="8">
        <v>613</v>
      </c>
      <c r="C88" s="8">
        <v>575</v>
      </c>
      <c r="D88" s="8">
        <v>679</v>
      </c>
      <c r="E88" s="8">
        <v>702</v>
      </c>
      <c r="F88" s="8">
        <v>726</v>
      </c>
      <c r="G88" s="8">
        <v>623</v>
      </c>
      <c r="H88" s="8">
        <v>529</v>
      </c>
      <c r="I88" s="8">
        <v>615</v>
      </c>
      <c r="J88" s="8">
        <v>791</v>
      </c>
      <c r="K88" s="8">
        <v>781</v>
      </c>
    </row>
    <row r="89" spans="1:11" x14ac:dyDescent="0.25">
      <c r="A89" s="3" t="s">
        <v>110</v>
      </c>
      <c r="B89" s="8" t="s">
        <v>30</v>
      </c>
      <c r="C89" s="8" t="s">
        <v>30</v>
      </c>
      <c r="D89" s="8" t="s">
        <v>30</v>
      </c>
      <c r="E89" s="8" t="s">
        <v>30</v>
      </c>
      <c r="F89" s="8" t="s">
        <v>30</v>
      </c>
      <c r="G89" s="8" t="s">
        <v>30</v>
      </c>
      <c r="H89" s="8" t="s">
        <v>30</v>
      </c>
      <c r="I89" s="8" t="s">
        <v>30</v>
      </c>
      <c r="J89" s="8" t="s">
        <v>30</v>
      </c>
      <c r="K89" s="8" t="s">
        <v>30</v>
      </c>
    </row>
    <row r="90" spans="1:11" x14ac:dyDescent="0.25">
      <c r="A90" s="3" t="s">
        <v>111</v>
      </c>
      <c r="B90" s="8">
        <v>282</v>
      </c>
      <c r="C90" s="8">
        <v>266</v>
      </c>
      <c r="D90" s="8">
        <v>297</v>
      </c>
      <c r="E90" s="8">
        <v>322</v>
      </c>
      <c r="F90" s="8">
        <v>309</v>
      </c>
      <c r="G90" s="8">
        <v>255</v>
      </c>
      <c r="H90" s="8">
        <v>223</v>
      </c>
      <c r="I90" s="8">
        <v>222</v>
      </c>
      <c r="J90" s="8">
        <v>257</v>
      </c>
      <c r="K90" s="8">
        <v>271</v>
      </c>
    </row>
    <row r="91" spans="1:11" x14ac:dyDescent="0.25">
      <c r="A91" s="3" t="s">
        <v>112</v>
      </c>
      <c r="B91" s="8">
        <v>171</v>
      </c>
      <c r="C91" s="8">
        <v>188</v>
      </c>
      <c r="D91" s="8">
        <v>224</v>
      </c>
      <c r="E91" s="8">
        <v>202</v>
      </c>
      <c r="F91" s="8">
        <v>205</v>
      </c>
      <c r="G91" s="8">
        <v>204</v>
      </c>
      <c r="H91" s="8">
        <v>175</v>
      </c>
      <c r="I91" s="8">
        <v>207</v>
      </c>
      <c r="J91" s="8">
        <v>313</v>
      </c>
      <c r="K91" s="8">
        <v>274</v>
      </c>
    </row>
    <row r="92" spans="1:11" x14ac:dyDescent="0.25">
      <c r="A92" s="3" t="s">
        <v>113</v>
      </c>
      <c r="B92" s="8">
        <v>160</v>
      </c>
      <c r="C92" s="8">
        <v>121</v>
      </c>
      <c r="D92" s="8">
        <v>158</v>
      </c>
      <c r="E92" s="8">
        <v>178</v>
      </c>
      <c r="F92" s="8">
        <v>212</v>
      </c>
      <c r="G92" s="8">
        <v>164</v>
      </c>
      <c r="H92" s="8">
        <v>131</v>
      </c>
      <c r="I92" s="8">
        <v>186</v>
      </c>
      <c r="J92" s="8">
        <v>221</v>
      </c>
      <c r="K92" s="8">
        <v>236</v>
      </c>
    </row>
    <row r="93" spans="1:11" x14ac:dyDescent="0.25">
      <c r="A93" s="2" t="s">
        <v>114</v>
      </c>
      <c r="B93" s="8">
        <v>953</v>
      </c>
      <c r="C93" s="8">
        <v>968</v>
      </c>
      <c r="D93" s="8">
        <v>1038</v>
      </c>
      <c r="E93" s="8">
        <v>1094</v>
      </c>
      <c r="F93" s="8">
        <v>1149</v>
      </c>
      <c r="G93" s="8">
        <v>1125</v>
      </c>
      <c r="H93" s="8">
        <v>1212</v>
      </c>
      <c r="I93" s="8">
        <v>1358</v>
      </c>
      <c r="J93" s="8">
        <v>1445</v>
      </c>
      <c r="K93" s="8">
        <v>1495</v>
      </c>
    </row>
    <row r="94" spans="1:11" x14ac:dyDescent="0.25">
      <c r="A94" s="3" t="s">
        <v>115</v>
      </c>
      <c r="B94" s="8" t="s">
        <v>30</v>
      </c>
      <c r="C94" s="8" t="s">
        <v>30</v>
      </c>
      <c r="D94" s="8" t="s">
        <v>30</v>
      </c>
      <c r="E94" s="8" t="s">
        <v>30</v>
      </c>
      <c r="F94" s="8" t="s">
        <v>30</v>
      </c>
      <c r="G94" s="8" t="s">
        <v>30</v>
      </c>
      <c r="H94" s="8" t="s">
        <v>30</v>
      </c>
      <c r="I94" s="8" t="s">
        <v>30</v>
      </c>
      <c r="J94" s="8" t="s">
        <v>30</v>
      </c>
      <c r="K94" s="8" t="s">
        <v>30</v>
      </c>
    </row>
    <row r="95" spans="1:11" x14ac:dyDescent="0.25">
      <c r="A95" s="3" t="s">
        <v>116</v>
      </c>
      <c r="B95" s="8">
        <v>551</v>
      </c>
      <c r="C95" s="8">
        <v>539</v>
      </c>
      <c r="D95" s="8">
        <v>546</v>
      </c>
      <c r="E95" s="8">
        <v>561</v>
      </c>
      <c r="F95" s="8">
        <v>639</v>
      </c>
      <c r="G95" s="8">
        <v>611</v>
      </c>
      <c r="H95" s="8">
        <v>644</v>
      </c>
      <c r="I95" s="8">
        <v>736</v>
      </c>
      <c r="J95" s="8">
        <v>795</v>
      </c>
      <c r="K95" s="8">
        <v>859</v>
      </c>
    </row>
    <row r="96" spans="1:11" x14ac:dyDescent="0.25">
      <c r="A96" s="3" t="s">
        <v>117</v>
      </c>
      <c r="B96" s="8">
        <v>402</v>
      </c>
      <c r="C96" s="8">
        <v>429</v>
      </c>
      <c r="D96" s="8">
        <v>492</v>
      </c>
      <c r="E96" s="8">
        <v>533</v>
      </c>
      <c r="F96" s="8">
        <v>510</v>
      </c>
      <c r="G96" s="8">
        <v>514</v>
      </c>
      <c r="H96" s="8">
        <v>568</v>
      </c>
      <c r="I96" s="8">
        <v>622</v>
      </c>
      <c r="J96" s="8">
        <v>650</v>
      </c>
      <c r="K96" s="8">
        <v>636</v>
      </c>
    </row>
    <row r="97" spans="1:11" x14ac:dyDescent="0.25">
      <c r="A97" s="2" t="s">
        <v>118</v>
      </c>
      <c r="B97" s="8">
        <v>1657</v>
      </c>
      <c r="C97" s="8">
        <v>1735</v>
      </c>
      <c r="D97" s="8">
        <v>1917</v>
      </c>
      <c r="E97" s="8">
        <v>2179</v>
      </c>
      <c r="F97" s="8">
        <v>2292</v>
      </c>
      <c r="G97" s="8">
        <v>2316</v>
      </c>
      <c r="H97" s="8">
        <v>2057</v>
      </c>
      <c r="I97" s="8">
        <v>2488</v>
      </c>
      <c r="J97" s="8">
        <v>2692</v>
      </c>
      <c r="K97" s="8">
        <v>2706</v>
      </c>
    </row>
    <row r="98" spans="1:11" x14ac:dyDescent="0.25">
      <c r="A98" s="3" t="s">
        <v>119</v>
      </c>
      <c r="B98" s="8" t="s">
        <v>30</v>
      </c>
      <c r="C98" s="8" t="s">
        <v>30</v>
      </c>
      <c r="D98" s="8" t="s">
        <v>30</v>
      </c>
      <c r="E98" s="8" t="s">
        <v>30</v>
      </c>
      <c r="F98" s="8" t="s">
        <v>30</v>
      </c>
      <c r="G98" s="8" t="s">
        <v>30</v>
      </c>
      <c r="H98" s="8" t="s">
        <v>30</v>
      </c>
      <c r="I98" s="8" t="s">
        <v>30</v>
      </c>
      <c r="J98" s="8" t="s">
        <v>30</v>
      </c>
      <c r="K98" s="8" t="s">
        <v>30</v>
      </c>
    </row>
    <row r="99" spans="1:11" x14ac:dyDescent="0.25">
      <c r="A99" s="3" t="s">
        <v>120</v>
      </c>
      <c r="B99" s="8">
        <v>1525</v>
      </c>
      <c r="C99" s="8">
        <v>1605</v>
      </c>
      <c r="D99" s="8">
        <v>1774</v>
      </c>
      <c r="E99" s="8">
        <v>1988</v>
      </c>
      <c r="F99" s="8">
        <v>2053</v>
      </c>
      <c r="G99" s="8">
        <v>2140</v>
      </c>
      <c r="H99" s="8">
        <v>1923</v>
      </c>
      <c r="I99" s="8">
        <v>2297</v>
      </c>
      <c r="J99" s="8">
        <v>2490</v>
      </c>
      <c r="K99" s="8">
        <v>2492</v>
      </c>
    </row>
    <row r="100" spans="1:11" x14ac:dyDescent="0.25">
      <c r="A100" s="3" t="s">
        <v>121</v>
      </c>
      <c r="B100" s="8">
        <v>132</v>
      </c>
      <c r="C100" s="8">
        <v>130</v>
      </c>
      <c r="D100" s="8">
        <v>143</v>
      </c>
      <c r="E100" s="8">
        <v>191</v>
      </c>
      <c r="F100" s="8">
        <v>239</v>
      </c>
      <c r="G100" s="8">
        <v>176</v>
      </c>
      <c r="H100" s="8">
        <v>134</v>
      </c>
      <c r="I100" s="8">
        <v>191</v>
      </c>
      <c r="J100" s="8">
        <v>202</v>
      </c>
      <c r="K100" s="8">
        <v>214</v>
      </c>
    </row>
    <row r="101" spans="1:11" x14ac:dyDescent="0.25">
      <c r="A101" s="2" t="s">
        <v>122</v>
      </c>
      <c r="B101" s="8">
        <v>4137</v>
      </c>
      <c r="C101" s="8">
        <v>4571</v>
      </c>
      <c r="D101" s="8">
        <v>4859</v>
      </c>
      <c r="E101" s="8">
        <v>5195</v>
      </c>
      <c r="F101" s="8">
        <v>4974</v>
      </c>
      <c r="G101" s="8">
        <v>5219</v>
      </c>
      <c r="H101" s="8">
        <v>5007</v>
      </c>
      <c r="I101" s="8">
        <v>5516</v>
      </c>
      <c r="J101" s="8">
        <v>5991</v>
      </c>
      <c r="K101" s="8">
        <v>5815</v>
      </c>
    </row>
    <row r="102" spans="1:11" x14ac:dyDescent="0.25">
      <c r="A102" s="3" t="s">
        <v>123</v>
      </c>
      <c r="B102" s="8" t="s">
        <v>30</v>
      </c>
      <c r="C102" s="8" t="s">
        <v>30</v>
      </c>
      <c r="D102" s="8" t="s">
        <v>30</v>
      </c>
      <c r="E102" s="8" t="s">
        <v>30</v>
      </c>
      <c r="F102" s="8" t="s">
        <v>30</v>
      </c>
      <c r="G102" s="8" t="s">
        <v>30</v>
      </c>
      <c r="H102" s="8" t="s">
        <v>30</v>
      </c>
      <c r="I102" s="8" t="s">
        <v>30</v>
      </c>
      <c r="J102" s="8" t="s">
        <v>30</v>
      </c>
      <c r="K102" s="8" t="s">
        <v>30</v>
      </c>
    </row>
    <row r="103" spans="1:11" x14ac:dyDescent="0.25">
      <c r="A103" s="3" t="s">
        <v>124</v>
      </c>
      <c r="B103" s="8">
        <v>2154</v>
      </c>
      <c r="C103" s="8">
        <v>2487</v>
      </c>
      <c r="D103" s="8">
        <v>2671</v>
      </c>
      <c r="E103" s="8">
        <v>2689</v>
      </c>
      <c r="F103" s="8">
        <v>2472</v>
      </c>
      <c r="G103" s="8">
        <v>2550</v>
      </c>
      <c r="H103" s="8">
        <v>2429</v>
      </c>
      <c r="I103" s="8">
        <v>2641</v>
      </c>
      <c r="J103" s="8">
        <v>3115</v>
      </c>
      <c r="K103" s="8">
        <v>2958</v>
      </c>
    </row>
    <row r="104" spans="1:11" x14ac:dyDescent="0.25">
      <c r="A104" s="3" t="s">
        <v>125</v>
      </c>
      <c r="B104" s="8">
        <v>1983</v>
      </c>
      <c r="C104" s="8">
        <v>2084</v>
      </c>
      <c r="D104" s="8">
        <v>2188</v>
      </c>
      <c r="E104" s="8">
        <v>2506</v>
      </c>
      <c r="F104" s="8">
        <v>2502</v>
      </c>
      <c r="G104" s="8">
        <v>2669</v>
      </c>
      <c r="H104" s="8">
        <v>2578</v>
      </c>
      <c r="I104" s="8">
        <v>2875</v>
      </c>
      <c r="J104" s="8">
        <v>2876</v>
      </c>
      <c r="K104" s="8">
        <v>2857</v>
      </c>
    </row>
    <row r="105" spans="1:11" x14ac:dyDescent="0.25">
      <c r="A105" s="2" t="s">
        <v>126</v>
      </c>
      <c r="B105" s="8">
        <v>8021</v>
      </c>
      <c r="C105" s="8">
        <v>8023</v>
      </c>
      <c r="D105" s="8">
        <v>8212</v>
      </c>
      <c r="E105" s="8">
        <v>9406</v>
      </c>
      <c r="F105" s="8">
        <v>10055</v>
      </c>
      <c r="G105" s="8">
        <v>11134</v>
      </c>
      <c r="H105" s="8">
        <v>13996</v>
      </c>
      <c r="I105" s="8">
        <v>14862</v>
      </c>
      <c r="J105" s="8">
        <v>14208</v>
      </c>
      <c r="K105" s="8">
        <v>13570</v>
      </c>
    </row>
    <row r="106" spans="1:11" x14ac:dyDescent="0.25">
      <c r="A106" s="3" t="s">
        <v>127</v>
      </c>
      <c r="B106" s="8" t="s">
        <v>30</v>
      </c>
      <c r="C106" s="8" t="s">
        <v>30</v>
      </c>
      <c r="D106" s="8" t="s">
        <v>30</v>
      </c>
      <c r="E106" s="8" t="s">
        <v>30</v>
      </c>
      <c r="F106" s="8">
        <v>8</v>
      </c>
      <c r="G106" s="8" t="s">
        <v>30</v>
      </c>
      <c r="H106" s="8">
        <v>5</v>
      </c>
      <c r="I106" s="8">
        <v>8</v>
      </c>
      <c r="J106" s="8" t="s">
        <v>30</v>
      </c>
      <c r="K106" s="8" t="s">
        <v>30</v>
      </c>
    </row>
    <row r="107" spans="1:11" x14ac:dyDescent="0.25">
      <c r="A107" s="3" t="s">
        <v>128</v>
      </c>
      <c r="B107" s="8">
        <v>3259</v>
      </c>
      <c r="C107" s="8">
        <v>3107</v>
      </c>
      <c r="D107" s="8">
        <v>3087</v>
      </c>
      <c r="E107" s="8">
        <v>3174</v>
      </c>
      <c r="F107" s="8">
        <v>3459</v>
      </c>
      <c r="G107" s="8">
        <v>3904</v>
      </c>
      <c r="H107" s="8">
        <v>4005</v>
      </c>
      <c r="I107" s="8">
        <v>4013</v>
      </c>
      <c r="J107" s="8">
        <v>4608</v>
      </c>
      <c r="K107" s="8">
        <v>4344</v>
      </c>
    </row>
    <row r="108" spans="1:11" x14ac:dyDescent="0.25">
      <c r="A108" s="3" t="s">
        <v>129</v>
      </c>
      <c r="B108" s="8">
        <v>69</v>
      </c>
      <c r="C108" s="8">
        <v>72</v>
      </c>
      <c r="D108" s="8">
        <v>69</v>
      </c>
      <c r="E108" s="8">
        <v>65</v>
      </c>
      <c r="F108" s="8">
        <v>75</v>
      </c>
      <c r="G108" s="8">
        <v>64</v>
      </c>
      <c r="H108" s="8">
        <v>60</v>
      </c>
      <c r="I108" s="8">
        <v>49</v>
      </c>
      <c r="J108" s="8">
        <v>62</v>
      </c>
      <c r="K108" s="8">
        <v>61</v>
      </c>
    </row>
    <row r="109" spans="1:11" x14ac:dyDescent="0.25">
      <c r="A109" s="3" t="s">
        <v>130</v>
      </c>
      <c r="B109" s="8">
        <v>4693</v>
      </c>
      <c r="C109" s="8">
        <v>4841</v>
      </c>
      <c r="D109" s="8">
        <v>5053</v>
      </c>
      <c r="E109" s="8">
        <v>6166</v>
      </c>
      <c r="F109" s="8">
        <v>6513</v>
      </c>
      <c r="G109" s="8">
        <v>7164</v>
      </c>
      <c r="H109" s="8">
        <v>9926</v>
      </c>
      <c r="I109" s="8">
        <v>10792</v>
      </c>
      <c r="J109" s="8">
        <v>9535</v>
      </c>
      <c r="K109" s="8">
        <v>9162</v>
      </c>
    </row>
    <row r="110" spans="1:11" x14ac:dyDescent="0.25">
      <c r="A110" s="2" t="s">
        <v>131</v>
      </c>
      <c r="B110" s="8">
        <v>6513</v>
      </c>
      <c r="C110" s="8">
        <v>6758</v>
      </c>
      <c r="D110" s="8">
        <v>6867</v>
      </c>
      <c r="E110" s="8">
        <v>7732</v>
      </c>
      <c r="F110" s="8">
        <v>7537</v>
      </c>
      <c r="G110" s="8">
        <v>8454</v>
      </c>
      <c r="H110" s="8">
        <v>8721</v>
      </c>
      <c r="I110" s="8">
        <v>11570</v>
      </c>
      <c r="J110" s="8">
        <v>11442</v>
      </c>
      <c r="K110" s="8">
        <v>10894</v>
      </c>
    </row>
    <row r="111" spans="1:11" x14ac:dyDescent="0.25">
      <c r="A111" s="3" t="s">
        <v>132</v>
      </c>
      <c r="B111" s="8" t="s">
        <v>30</v>
      </c>
      <c r="C111" s="8" t="s">
        <v>30</v>
      </c>
      <c r="D111" s="8" t="s">
        <v>30</v>
      </c>
      <c r="E111" s="8" t="s">
        <v>30</v>
      </c>
      <c r="F111" s="8" t="s">
        <v>30</v>
      </c>
      <c r="G111" s="8" t="s">
        <v>30</v>
      </c>
      <c r="H111" s="8" t="s">
        <v>30</v>
      </c>
      <c r="I111" s="8" t="s">
        <v>30</v>
      </c>
      <c r="J111" s="8" t="s">
        <v>30</v>
      </c>
      <c r="K111" s="8" t="s">
        <v>30</v>
      </c>
    </row>
    <row r="112" spans="1:11" x14ac:dyDescent="0.25">
      <c r="A112" s="3" t="s">
        <v>133</v>
      </c>
      <c r="B112" s="8">
        <v>5202</v>
      </c>
      <c r="C112" s="8">
        <v>5543</v>
      </c>
      <c r="D112" s="8">
        <v>5625</v>
      </c>
      <c r="E112" s="8">
        <v>6419</v>
      </c>
      <c r="F112" s="8">
        <v>6240</v>
      </c>
      <c r="G112" s="8">
        <v>7206</v>
      </c>
      <c r="H112" s="8">
        <v>7523</v>
      </c>
      <c r="I112" s="8">
        <v>10185</v>
      </c>
      <c r="J112" s="8">
        <v>9884</v>
      </c>
      <c r="K112" s="8">
        <v>9488</v>
      </c>
    </row>
    <row r="113" spans="1:11" x14ac:dyDescent="0.25">
      <c r="A113" s="3" t="s">
        <v>134</v>
      </c>
      <c r="B113" s="8">
        <v>1000</v>
      </c>
      <c r="C113" s="8">
        <v>886</v>
      </c>
      <c r="D113" s="8">
        <v>888</v>
      </c>
      <c r="E113" s="8">
        <v>904</v>
      </c>
      <c r="F113" s="8">
        <v>867</v>
      </c>
      <c r="G113" s="8">
        <v>822</v>
      </c>
      <c r="H113" s="8">
        <v>789</v>
      </c>
      <c r="I113" s="8">
        <v>880</v>
      </c>
      <c r="J113" s="8">
        <v>956</v>
      </c>
      <c r="K113" s="8">
        <v>833</v>
      </c>
    </row>
    <row r="114" spans="1:11" x14ac:dyDescent="0.25">
      <c r="A114" s="3" t="s">
        <v>135</v>
      </c>
      <c r="B114" s="8">
        <v>311</v>
      </c>
      <c r="C114" s="8">
        <v>329</v>
      </c>
      <c r="D114" s="8">
        <v>354</v>
      </c>
      <c r="E114" s="8">
        <v>409</v>
      </c>
      <c r="F114" s="8">
        <v>430</v>
      </c>
      <c r="G114" s="8">
        <v>425</v>
      </c>
      <c r="H114" s="8">
        <v>409</v>
      </c>
      <c r="I114" s="8">
        <v>504</v>
      </c>
      <c r="J114" s="8">
        <v>602</v>
      </c>
      <c r="K114" s="8">
        <v>573</v>
      </c>
    </row>
    <row r="115" spans="1:11" x14ac:dyDescent="0.25">
      <c r="A115" s="2" t="s">
        <v>136</v>
      </c>
      <c r="B115" s="8">
        <v>16304</v>
      </c>
      <c r="C115" s="8">
        <v>17109</v>
      </c>
      <c r="D115" s="8">
        <v>17878</v>
      </c>
      <c r="E115" s="8">
        <v>20322</v>
      </c>
      <c r="F115" s="8">
        <v>21840</v>
      </c>
      <c r="G115" s="8">
        <v>26445</v>
      </c>
      <c r="H115" s="8">
        <v>25477</v>
      </c>
      <c r="I115" s="8">
        <v>27521</v>
      </c>
      <c r="J115" s="8">
        <v>29748</v>
      </c>
      <c r="K115" s="8">
        <v>30679</v>
      </c>
    </row>
    <row r="116" spans="1:11" x14ac:dyDescent="0.25">
      <c r="A116" s="3" t="s">
        <v>137</v>
      </c>
      <c r="B116" s="8" t="s">
        <v>30</v>
      </c>
      <c r="C116" s="8" t="s">
        <v>30</v>
      </c>
      <c r="D116" s="8" t="s">
        <v>30</v>
      </c>
      <c r="E116" s="8" t="s">
        <v>30</v>
      </c>
      <c r="F116" s="8" t="s">
        <v>30</v>
      </c>
      <c r="G116" s="8" t="s">
        <v>30</v>
      </c>
      <c r="H116" s="8" t="s">
        <v>30</v>
      </c>
      <c r="I116" s="8" t="s">
        <v>30</v>
      </c>
      <c r="J116" s="8" t="s">
        <v>30</v>
      </c>
      <c r="K116" s="8" t="s">
        <v>30</v>
      </c>
    </row>
    <row r="117" spans="1:11" x14ac:dyDescent="0.25">
      <c r="A117" s="3" t="s">
        <v>138</v>
      </c>
      <c r="B117" s="8">
        <v>5903</v>
      </c>
      <c r="C117" s="8">
        <v>6070</v>
      </c>
      <c r="D117" s="8">
        <v>6541</v>
      </c>
      <c r="E117" s="8">
        <v>7056</v>
      </c>
      <c r="F117" s="8">
        <v>7263</v>
      </c>
      <c r="G117" s="8">
        <v>8937</v>
      </c>
      <c r="H117" s="8">
        <v>8450</v>
      </c>
      <c r="I117" s="8">
        <v>8873</v>
      </c>
      <c r="J117" s="8">
        <v>9046</v>
      </c>
      <c r="K117" s="8">
        <v>9590</v>
      </c>
    </row>
    <row r="118" spans="1:11" x14ac:dyDescent="0.25">
      <c r="A118" s="3" t="s">
        <v>139</v>
      </c>
      <c r="B118" s="8">
        <v>2069</v>
      </c>
      <c r="C118" s="8">
        <v>2085</v>
      </c>
      <c r="D118" s="8">
        <v>2030</v>
      </c>
      <c r="E118" s="8">
        <v>2473</v>
      </c>
      <c r="F118" s="8">
        <v>2792</v>
      </c>
      <c r="G118" s="8">
        <v>3473</v>
      </c>
      <c r="H118" s="8">
        <v>4089</v>
      </c>
      <c r="I118" s="8">
        <v>4533</v>
      </c>
      <c r="J118" s="8">
        <v>4835</v>
      </c>
      <c r="K118" s="8">
        <v>4759</v>
      </c>
    </row>
    <row r="119" spans="1:11" x14ac:dyDescent="0.25">
      <c r="A119" s="3" t="s">
        <v>140</v>
      </c>
      <c r="B119" s="8">
        <v>5518</v>
      </c>
      <c r="C119" s="8">
        <v>5900</v>
      </c>
      <c r="D119" s="8">
        <v>6321</v>
      </c>
      <c r="E119" s="8">
        <v>7037</v>
      </c>
      <c r="F119" s="8">
        <v>7237</v>
      </c>
      <c r="G119" s="8">
        <v>8689</v>
      </c>
      <c r="H119" s="8">
        <v>7579</v>
      </c>
      <c r="I119" s="8">
        <v>8337</v>
      </c>
      <c r="J119" s="8">
        <v>9048</v>
      </c>
      <c r="K119" s="8">
        <v>9237</v>
      </c>
    </row>
    <row r="120" spans="1:11" x14ac:dyDescent="0.25">
      <c r="A120" s="3" t="s">
        <v>141</v>
      </c>
      <c r="B120" s="8">
        <v>2813</v>
      </c>
      <c r="C120" s="8">
        <v>3054</v>
      </c>
      <c r="D120" s="8">
        <v>2986</v>
      </c>
      <c r="E120" s="8">
        <v>3756</v>
      </c>
      <c r="F120" s="8">
        <v>4548</v>
      </c>
      <c r="G120" s="8">
        <v>5346</v>
      </c>
      <c r="H120" s="8">
        <v>5358</v>
      </c>
      <c r="I120" s="8">
        <v>5778</v>
      </c>
      <c r="J120" s="8">
        <v>6819</v>
      </c>
      <c r="K120" s="8">
        <v>7093</v>
      </c>
    </row>
    <row r="121" spans="1:11" x14ac:dyDescent="0.25">
      <c r="A121" s="2" t="s">
        <v>142</v>
      </c>
      <c r="B121" s="8">
        <v>2004</v>
      </c>
      <c r="C121" s="8">
        <v>2054</v>
      </c>
      <c r="D121" s="8">
        <v>2066</v>
      </c>
      <c r="E121" s="8">
        <v>2278</v>
      </c>
      <c r="F121" s="8">
        <v>2188</v>
      </c>
      <c r="G121" s="8">
        <v>2224</v>
      </c>
      <c r="H121" s="8">
        <v>2670</v>
      </c>
      <c r="I121" s="8">
        <v>2850</v>
      </c>
      <c r="J121" s="8">
        <v>2817</v>
      </c>
      <c r="K121" s="8">
        <v>2844</v>
      </c>
    </row>
    <row r="122" spans="1:11" x14ac:dyDescent="0.25">
      <c r="A122" s="3" t="s">
        <v>143</v>
      </c>
      <c r="B122" s="8" t="s">
        <v>30</v>
      </c>
      <c r="C122" s="8" t="s">
        <v>30</v>
      </c>
      <c r="D122" s="8" t="s">
        <v>30</v>
      </c>
      <c r="E122" s="8" t="s">
        <v>30</v>
      </c>
      <c r="F122" s="8" t="s">
        <v>30</v>
      </c>
      <c r="G122" s="8" t="s">
        <v>30</v>
      </c>
      <c r="H122" s="8" t="s">
        <v>30</v>
      </c>
      <c r="I122" s="8" t="s">
        <v>30</v>
      </c>
      <c r="J122" s="8" t="s">
        <v>30</v>
      </c>
      <c r="K122" s="8" t="s">
        <v>30</v>
      </c>
    </row>
    <row r="123" spans="1:11" x14ac:dyDescent="0.25">
      <c r="A123" s="3" t="s">
        <v>144</v>
      </c>
      <c r="B123" s="8">
        <v>452</v>
      </c>
      <c r="C123" s="8">
        <v>396</v>
      </c>
      <c r="D123" s="8">
        <v>412</v>
      </c>
      <c r="E123" s="8">
        <v>401</v>
      </c>
      <c r="F123" s="8">
        <v>451</v>
      </c>
      <c r="G123" s="8">
        <v>451</v>
      </c>
      <c r="H123" s="8">
        <v>359</v>
      </c>
      <c r="I123" s="8">
        <v>371</v>
      </c>
      <c r="J123" s="8">
        <v>435</v>
      </c>
      <c r="K123" s="8">
        <v>451</v>
      </c>
    </row>
    <row r="124" spans="1:11" x14ac:dyDescent="0.25">
      <c r="A124" s="3" t="s">
        <v>145</v>
      </c>
      <c r="B124" s="8">
        <v>183</v>
      </c>
      <c r="C124" s="8">
        <v>194</v>
      </c>
      <c r="D124" s="8">
        <v>196</v>
      </c>
      <c r="E124" s="8">
        <v>223</v>
      </c>
      <c r="F124" s="8">
        <v>200</v>
      </c>
      <c r="G124" s="8">
        <v>152</v>
      </c>
      <c r="H124" s="8">
        <v>208</v>
      </c>
      <c r="I124" s="8">
        <v>268</v>
      </c>
      <c r="J124" s="8">
        <v>265</v>
      </c>
      <c r="K124" s="8">
        <v>289</v>
      </c>
    </row>
    <row r="125" spans="1:11" x14ac:dyDescent="0.25">
      <c r="A125" s="3" t="s">
        <v>146</v>
      </c>
      <c r="B125" s="8">
        <v>1185</v>
      </c>
      <c r="C125" s="8">
        <v>1224</v>
      </c>
      <c r="D125" s="8">
        <v>1221</v>
      </c>
      <c r="E125" s="8">
        <v>1379</v>
      </c>
      <c r="F125" s="8">
        <v>1305</v>
      </c>
      <c r="G125" s="8">
        <v>1404</v>
      </c>
      <c r="H125" s="8">
        <v>1492</v>
      </c>
      <c r="I125" s="8">
        <v>1737</v>
      </c>
      <c r="J125" s="8">
        <v>1760</v>
      </c>
      <c r="K125" s="8">
        <v>1755</v>
      </c>
    </row>
    <row r="126" spans="1:11" x14ac:dyDescent="0.25">
      <c r="A126" s="3" t="s">
        <v>147</v>
      </c>
      <c r="B126" s="8">
        <v>184</v>
      </c>
      <c r="C126" s="8">
        <v>240</v>
      </c>
      <c r="D126" s="8">
        <v>237</v>
      </c>
      <c r="E126" s="8">
        <v>275</v>
      </c>
      <c r="F126" s="8">
        <v>232</v>
      </c>
      <c r="G126" s="8">
        <v>217</v>
      </c>
      <c r="H126" s="8">
        <v>611</v>
      </c>
      <c r="I126" s="8">
        <v>474</v>
      </c>
      <c r="J126" s="8">
        <v>357</v>
      </c>
      <c r="K126" s="8">
        <v>349</v>
      </c>
    </row>
    <row r="127" spans="1:11" x14ac:dyDescent="0.25">
      <c r="A127" s="2" t="s">
        <v>148</v>
      </c>
      <c r="B127" s="8">
        <v>2800</v>
      </c>
      <c r="C127" s="8">
        <v>2907</v>
      </c>
      <c r="D127" s="8">
        <v>2965</v>
      </c>
      <c r="E127" s="8">
        <v>3034</v>
      </c>
      <c r="F127" s="8">
        <v>3372</v>
      </c>
      <c r="G127" s="8">
        <v>3683</v>
      </c>
      <c r="H127" s="8">
        <v>3494</v>
      </c>
      <c r="I127" s="8">
        <v>4034</v>
      </c>
      <c r="J127" s="8">
        <v>4427</v>
      </c>
      <c r="K127" s="8">
        <v>4141</v>
      </c>
    </row>
    <row r="128" spans="1:11" x14ac:dyDescent="0.25">
      <c r="A128" s="3" t="s">
        <v>149</v>
      </c>
      <c r="B128" s="8" t="s">
        <v>30</v>
      </c>
      <c r="C128" s="8" t="s">
        <v>30</v>
      </c>
      <c r="D128" s="8" t="s">
        <v>30</v>
      </c>
      <c r="E128" s="8" t="s">
        <v>30</v>
      </c>
      <c r="F128" s="8" t="s">
        <v>30</v>
      </c>
      <c r="G128" s="8" t="s">
        <v>30</v>
      </c>
      <c r="H128" s="8" t="s">
        <v>30</v>
      </c>
      <c r="I128" s="8" t="s">
        <v>30</v>
      </c>
      <c r="J128" s="8" t="s">
        <v>30</v>
      </c>
      <c r="K128" s="8" t="s">
        <v>30</v>
      </c>
    </row>
    <row r="129" spans="1:11" x14ac:dyDescent="0.25">
      <c r="A129" s="3" t="s">
        <v>150</v>
      </c>
      <c r="B129" s="8">
        <v>1493</v>
      </c>
      <c r="C129" s="8">
        <v>1567</v>
      </c>
      <c r="D129" s="8">
        <v>1571</v>
      </c>
      <c r="E129" s="8">
        <v>1694</v>
      </c>
      <c r="F129" s="8">
        <v>1882</v>
      </c>
      <c r="G129" s="8">
        <v>2033</v>
      </c>
      <c r="H129" s="8">
        <v>1853</v>
      </c>
      <c r="I129" s="8">
        <v>1991</v>
      </c>
      <c r="J129" s="8">
        <v>2232</v>
      </c>
      <c r="K129" s="8">
        <v>2083</v>
      </c>
    </row>
    <row r="130" spans="1:11" x14ac:dyDescent="0.25">
      <c r="A130" s="3" t="s">
        <v>151</v>
      </c>
      <c r="B130" s="8">
        <v>1269</v>
      </c>
      <c r="C130" s="8">
        <v>1301</v>
      </c>
      <c r="D130" s="8">
        <v>1361</v>
      </c>
      <c r="E130" s="8">
        <v>1308</v>
      </c>
      <c r="F130" s="8">
        <v>1460</v>
      </c>
      <c r="G130" s="8">
        <v>1608</v>
      </c>
      <c r="H130" s="8">
        <v>1605</v>
      </c>
      <c r="I130" s="8">
        <v>2014</v>
      </c>
      <c r="J130" s="8">
        <v>2155</v>
      </c>
      <c r="K130" s="8">
        <v>2016</v>
      </c>
    </row>
    <row r="131" spans="1:11" x14ac:dyDescent="0.25">
      <c r="A131" s="3" t="s">
        <v>152</v>
      </c>
      <c r="B131" s="8">
        <v>37</v>
      </c>
      <c r="C131" s="8">
        <v>39</v>
      </c>
      <c r="D131" s="8">
        <v>32</v>
      </c>
      <c r="E131" s="8">
        <v>31</v>
      </c>
      <c r="F131" s="8">
        <v>28</v>
      </c>
      <c r="G131" s="8">
        <v>42</v>
      </c>
      <c r="H131" s="8">
        <v>36</v>
      </c>
      <c r="I131" s="8">
        <v>28</v>
      </c>
      <c r="J131" s="8">
        <v>39</v>
      </c>
      <c r="K131" s="8">
        <v>41</v>
      </c>
    </row>
    <row r="132" spans="1:11" x14ac:dyDescent="0.25">
      <c r="A132" s="3" t="s">
        <v>153</v>
      </c>
      <c r="B132" s="8" t="s">
        <v>30</v>
      </c>
      <c r="C132" s="8" t="s">
        <v>30</v>
      </c>
      <c r="D132" s="8" t="s">
        <v>30</v>
      </c>
      <c r="E132" s="8" t="s">
        <v>30</v>
      </c>
      <c r="F132" s="8" t="s">
        <v>30</v>
      </c>
      <c r="G132" s="8" t="s">
        <v>30</v>
      </c>
      <c r="H132" s="8" t="s">
        <v>30</v>
      </c>
      <c r="I132" s="8" t="s">
        <v>30</v>
      </c>
      <c r="J132" s="8" t="s">
        <v>30</v>
      </c>
      <c r="K132" s="8" t="s">
        <v>30</v>
      </c>
    </row>
    <row r="133" spans="1:11" x14ac:dyDescent="0.25">
      <c r="A133" s="2" t="s">
        <v>154</v>
      </c>
      <c r="B133" s="8">
        <v>102564</v>
      </c>
      <c r="C133" s="8">
        <v>104431</v>
      </c>
      <c r="D133" s="8">
        <v>107949</v>
      </c>
      <c r="E133" s="8">
        <v>116879</v>
      </c>
      <c r="F133" s="8">
        <v>121277</v>
      </c>
      <c r="G133" s="8">
        <v>131735</v>
      </c>
      <c r="H133" s="8">
        <v>134650</v>
      </c>
      <c r="I133" s="8">
        <v>145745</v>
      </c>
      <c r="J133" s="8">
        <v>150973</v>
      </c>
      <c r="K133" s="8">
        <v>147174</v>
      </c>
    </row>
  </sheetData>
  <hyperlinks>
    <hyperlink ref="A2" location="'Cover page'!A1" display="'Cover page'!A1" xr:uid="{11698C9E-B1CC-4D5C-8E3D-853F50FD105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4095F-16E1-4337-B36A-5CD3FD9CDD86}">
  <dimension ref="A1:K133"/>
  <sheetViews>
    <sheetView zoomScale="85" zoomScaleNormal="85" workbookViewId="0">
      <selection activeCell="B2" sqref="B2"/>
    </sheetView>
  </sheetViews>
  <sheetFormatPr defaultRowHeight="15" x14ac:dyDescent="0.25"/>
  <cols>
    <col min="1" max="1" width="122.28515625" bestFit="1" customWidth="1"/>
    <col min="2" max="2" width="17.42578125" bestFit="1" customWidth="1"/>
    <col min="3" max="10" width="7.85546875" bestFit="1" customWidth="1"/>
    <col min="11" max="11" width="8.85546875" bestFit="1" customWidth="1"/>
    <col min="12" max="12" width="13.85546875" bestFit="1" customWidth="1"/>
    <col min="13" max="13" width="15.85546875" bestFit="1" customWidth="1"/>
    <col min="14" max="14" width="13.85546875" bestFit="1" customWidth="1"/>
    <col min="15" max="15" width="15.85546875" bestFit="1" customWidth="1"/>
    <col min="16" max="16" width="13.85546875" bestFit="1" customWidth="1"/>
    <col min="17" max="17" width="15.85546875" bestFit="1" customWidth="1"/>
    <col min="18" max="18" width="13.85546875" bestFit="1" customWidth="1"/>
    <col min="19" max="19" width="15.85546875" bestFit="1" customWidth="1"/>
    <col min="20" max="20" width="13.85546875" bestFit="1" customWidth="1"/>
    <col min="21" max="21" width="15.85546875" bestFit="1" customWidth="1"/>
  </cols>
  <sheetData>
    <row r="1" spans="1:11" ht="18" thickBot="1" x14ac:dyDescent="0.35">
      <c r="A1" s="4" t="str">
        <f>'Cover page'!$A$18</f>
        <v>Table 1.2. Claims (frequency rate) by Industry (ANZSIC subdivision), 10 years to 2024-25</v>
      </c>
      <c r="B1" s="5"/>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155</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28</v>
      </c>
      <c r="B8" s="9">
        <v>9.13279314253443</v>
      </c>
      <c r="C8" s="9">
        <v>9.3700745131221534</v>
      </c>
      <c r="D8" s="9">
        <v>8.6553103053025584</v>
      </c>
      <c r="E8" s="9">
        <v>9.4316117723289281</v>
      </c>
      <c r="F8" s="9">
        <v>9.3858442959567174</v>
      </c>
      <c r="G8" s="9">
        <v>11.22736276638047</v>
      </c>
      <c r="H8" s="9">
        <v>10.977448516522843</v>
      </c>
      <c r="I8" s="9">
        <v>11.346305666250165</v>
      </c>
      <c r="J8" s="9">
        <v>10.272578849780935</v>
      </c>
      <c r="K8" s="9">
        <v>9.6372540665919235</v>
      </c>
    </row>
    <row r="9" spans="1:11" x14ac:dyDescent="0.25">
      <c r="A9" s="3" t="s">
        <v>29</v>
      </c>
      <c r="B9" s="9" t="s">
        <v>30</v>
      </c>
      <c r="C9" s="9" t="s">
        <v>30</v>
      </c>
      <c r="D9" s="9" t="s">
        <v>30</v>
      </c>
      <c r="E9" s="9" t="s">
        <v>30</v>
      </c>
      <c r="F9" s="9" t="s">
        <v>30</v>
      </c>
      <c r="G9" s="9" t="s">
        <v>30</v>
      </c>
      <c r="H9" s="9" t="s">
        <v>30</v>
      </c>
      <c r="I9" s="9" t="s">
        <v>30</v>
      </c>
      <c r="J9" s="9" t="s">
        <v>30</v>
      </c>
      <c r="K9" s="9" t="s">
        <v>30</v>
      </c>
    </row>
    <row r="10" spans="1:11" x14ac:dyDescent="0.25">
      <c r="A10" s="3" t="s">
        <v>31</v>
      </c>
      <c r="B10" s="9">
        <v>8.4243424697451097</v>
      </c>
      <c r="C10" s="9">
        <v>9.3550945384798201</v>
      </c>
      <c r="D10" s="9">
        <v>8.361751458810307</v>
      </c>
      <c r="E10" s="9">
        <v>8.6007725246941753</v>
      </c>
      <c r="F10" s="9">
        <v>8.4050997115373214</v>
      </c>
      <c r="G10" s="9">
        <v>9.8846748856230171</v>
      </c>
      <c r="H10" s="9">
        <v>9.9887564870411172</v>
      </c>
      <c r="I10" s="9">
        <v>10.467359995631782</v>
      </c>
      <c r="J10" s="9">
        <v>9.3208894458758671</v>
      </c>
      <c r="K10" s="9">
        <v>8.8851969018960268</v>
      </c>
    </row>
    <row r="11" spans="1:11" x14ac:dyDescent="0.25">
      <c r="A11" s="3" t="s">
        <v>32</v>
      </c>
      <c r="B11" s="9">
        <v>6.3218456241229708</v>
      </c>
      <c r="C11" s="9">
        <v>6.0215420803052577</v>
      </c>
      <c r="D11" s="9">
        <v>4.1421653620520456</v>
      </c>
      <c r="E11" s="9">
        <v>9.0332475849848866</v>
      </c>
      <c r="F11" s="9">
        <v>7.3904678305551155</v>
      </c>
      <c r="G11" s="9">
        <v>11.272900593746552</v>
      </c>
      <c r="H11" s="9">
        <v>7.5249853086019174</v>
      </c>
      <c r="I11" s="9">
        <v>18.049077661220114</v>
      </c>
      <c r="J11" s="9">
        <v>14.561878365891435</v>
      </c>
      <c r="K11" s="9">
        <v>18.039053118370035</v>
      </c>
    </row>
    <row r="12" spans="1:11" x14ac:dyDescent="0.25">
      <c r="A12" s="3" t="s">
        <v>33</v>
      </c>
      <c r="B12" s="9">
        <v>11.297088563013357</v>
      </c>
      <c r="C12" s="9">
        <v>8.2321630518926661</v>
      </c>
      <c r="D12" s="9">
        <v>8.6307980022788744</v>
      </c>
      <c r="E12" s="9">
        <v>11.813639417145342</v>
      </c>
      <c r="F12" s="9">
        <v>10.583082551043631</v>
      </c>
      <c r="G12" s="9">
        <v>14.766216641912434</v>
      </c>
      <c r="H12" s="9">
        <v>13.002305943966508</v>
      </c>
      <c r="I12" s="9">
        <v>14.688094398907429</v>
      </c>
      <c r="J12" s="9">
        <v>13.971048824108173</v>
      </c>
      <c r="K12" s="9">
        <v>10.08874243725935</v>
      </c>
    </row>
    <row r="13" spans="1:11" x14ac:dyDescent="0.25">
      <c r="A13" s="3" t="s">
        <v>34</v>
      </c>
      <c r="B13" s="9">
        <v>6.5559871246413817</v>
      </c>
      <c r="C13" s="9">
        <v>5.6507441694352973</v>
      </c>
      <c r="D13" s="9">
        <v>6.9404434126164096</v>
      </c>
      <c r="E13" s="9">
        <v>5.5774946095894897</v>
      </c>
      <c r="F13" s="9">
        <v>9.6578418477819596</v>
      </c>
      <c r="G13" s="9">
        <v>6.5328333267190359</v>
      </c>
      <c r="H13" s="9">
        <v>15.517465205753405</v>
      </c>
      <c r="I13" s="9">
        <v>15.517457416184625</v>
      </c>
      <c r="J13" s="9">
        <v>5.9269959922332776</v>
      </c>
      <c r="K13" s="9">
        <v>29.295045943799344</v>
      </c>
    </row>
    <row r="14" spans="1:11" x14ac:dyDescent="0.25">
      <c r="A14" s="3" t="s">
        <v>35</v>
      </c>
      <c r="B14" s="9">
        <v>17.750986775453086</v>
      </c>
      <c r="C14" s="9">
        <v>12.305611780550269</v>
      </c>
      <c r="D14" s="9">
        <v>13.40348618685848</v>
      </c>
      <c r="E14" s="9">
        <v>16.761455154285489</v>
      </c>
      <c r="F14" s="9">
        <v>20.885895339541761</v>
      </c>
      <c r="G14" s="9">
        <v>24.84457151098103</v>
      </c>
      <c r="H14" s="9">
        <v>18.233871892518358</v>
      </c>
      <c r="I14" s="9">
        <v>14.412516981960566</v>
      </c>
      <c r="J14" s="9">
        <v>16.303513247731242</v>
      </c>
      <c r="K14" s="9">
        <v>12.483570437655322</v>
      </c>
    </row>
    <row r="15" spans="1:11" x14ac:dyDescent="0.25">
      <c r="A15" s="2" t="s">
        <v>36</v>
      </c>
      <c r="B15" s="9">
        <v>4.3677535717020763</v>
      </c>
      <c r="C15" s="9">
        <v>4.5392061200299123</v>
      </c>
      <c r="D15" s="9">
        <v>4.7061631235929156</v>
      </c>
      <c r="E15" s="9">
        <v>4.9850701099818506</v>
      </c>
      <c r="F15" s="9">
        <v>5.2338484089497834</v>
      </c>
      <c r="G15" s="9">
        <v>5.227544939885953</v>
      </c>
      <c r="H15" s="9">
        <v>6.7960030085287446</v>
      </c>
      <c r="I15" s="9">
        <v>7.1401919632481272</v>
      </c>
      <c r="J15" s="9">
        <v>7.0354884992980251</v>
      </c>
      <c r="K15" s="9">
        <v>6.2465633975012462</v>
      </c>
    </row>
    <row r="16" spans="1:11" x14ac:dyDescent="0.25">
      <c r="A16" s="3" t="s">
        <v>37</v>
      </c>
      <c r="B16" s="9" t="s">
        <v>30</v>
      </c>
      <c r="C16" s="9" t="s">
        <v>30</v>
      </c>
      <c r="D16" s="9" t="s">
        <v>30</v>
      </c>
      <c r="E16" s="9" t="s">
        <v>30</v>
      </c>
      <c r="F16" s="9" t="s">
        <v>30</v>
      </c>
      <c r="G16" s="9" t="s">
        <v>30</v>
      </c>
      <c r="H16" s="9" t="s">
        <v>30</v>
      </c>
      <c r="I16" s="9" t="s">
        <v>30</v>
      </c>
      <c r="J16" s="9" t="s">
        <v>30</v>
      </c>
      <c r="K16" s="9" t="s">
        <v>30</v>
      </c>
    </row>
    <row r="17" spans="1:11" x14ac:dyDescent="0.25">
      <c r="A17" s="3" t="s">
        <v>38</v>
      </c>
      <c r="B17" s="9">
        <v>6.8870620634923627</v>
      </c>
      <c r="C17" s="9">
        <v>6.4422900188030994</v>
      </c>
      <c r="D17" s="9">
        <v>5.3919508160515655</v>
      </c>
      <c r="E17" s="9">
        <v>6.5015080597327088</v>
      </c>
      <c r="F17" s="9">
        <v>7.2618810382286076</v>
      </c>
      <c r="G17" s="9">
        <v>6.6906952802303108</v>
      </c>
      <c r="H17" s="9">
        <v>10.420119127236577</v>
      </c>
      <c r="I17" s="9">
        <v>11.402481943035886</v>
      </c>
      <c r="J17" s="9">
        <v>9.8164831875766954</v>
      </c>
      <c r="K17" s="9">
        <v>6.9924582490856828</v>
      </c>
    </row>
    <row r="18" spans="1:11" x14ac:dyDescent="0.25">
      <c r="A18" s="3" t="s">
        <v>39</v>
      </c>
      <c r="B18" s="9">
        <v>0.91562430578404941</v>
      </c>
      <c r="C18" s="9">
        <v>1.0167117830030676</v>
      </c>
      <c r="D18" s="9">
        <v>0.90528804248510708</v>
      </c>
      <c r="E18" s="9">
        <v>0.8361942857344612</v>
      </c>
      <c r="F18" s="9">
        <v>1.0079058369810785</v>
      </c>
      <c r="G18" s="9">
        <v>0.85115124876105275</v>
      </c>
      <c r="H18" s="9">
        <v>1.5431314782709202</v>
      </c>
      <c r="I18" s="9">
        <v>1.3286294086587012</v>
      </c>
      <c r="J18" s="9">
        <v>2.2512823422645445</v>
      </c>
      <c r="K18" s="9">
        <v>2.0941053522566309</v>
      </c>
    </row>
    <row r="19" spans="1:11" x14ac:dyDescent="0.25">
      <c r="A19" s="3" t="s">
        <v>40</v>
      </c>
      <c r="B19" s="9">
        <v>4.8084962979753199</v>
      </c>
      <c r="C19" s="9">
        <v>3.8048032686536795</v>
      </c>
      <c r="D19" s="9">
        <v>4.1744315253864892</v>
      </c>
      <c r="E19" s="9">
        <v>3.5837570269301233</v>
      </c>
      <c r="F19" s="9">
        <v>3.314288376458542</v>
      </c>
      <c r="G19" s="9">
        <v>3.4437245668859977</v>
      </c>
      <c r="H19" s="9">
        <v>4.5338696646203838</v>
      </c>
      <c r="I19" s="9">
        <v>5.2665248429827018</v>
      </c>
      <c r="J19" s="9">
        <v>5.2089033081749836</v>
      </c>
      <c r="K19" s="9">
        <v>4.8487567161523248</v>
      </c>
    </row>
    <row r="20" spans="1:11" x14ac:dyDescent="0.25">
      <c r="A20" s="3" t="s">
        <v>41</v>
      </c>
      <c r="B20" s="9">
        <v>9.3143124541015467</v>
      </c>
      <c r="C20" s="9">
        <v>13.581506512022068</v>
      </c>
      <c r="D20" s="9">
        <v>9.5535981449152576</v>
      </c>
      <c r="E20" s="9">
        <v>7.2956005498331598</v>
      </c>
      <c r="F20" s="9">
        <v>10.353790039188505</v>
      </c>
      <c r="G20" s="9">
        <v>10.264106155512291</v>
      </c>
      <c r="H20" s="9">
        <v>14.115338595232517</v>
      </c>
      <c r="I20" s="9">
        <v>13.092231540740022</v>
      </c>
      <c r="J20" s="9">
        <v>11.978274565089469</v>
      </c>
      <c r="K20" s="9">
        <v>12.745625485414349</v>
      </c>
    </row>
    <row r="21" spans="1:11" x14ac:dyDescent="0.25">
      <c r="A21" s="3" t="s">
        <v>42</v>
      </c>
      <c r="B21" s="9">
        <v>4.2466441304669207</v>
      </c>
      <c r="C21" s="9">
        <v>5.0444949244444963</v>
      </c>
      <c r="D21" s="9">
        <v>6.238508038474909</v>
      </c>
      <c r="E21" s="9">
        <v>7.9809561643221949</v>
      </c>
      <c r="F21" s="9">
        <v>9.4343331187396107</v>
      </c>
      <c r="G21" s="9">
        <v>8.3292266509287476</v>
      </c>
      <c r="H21" s="9">
        <v>9.5270082885395606</v>
      </c>
      <c r="I21" s="9">
        <v>8.8033494591529724</v>
      </c>
      <c r="J21" s="9">
        <v>8.6224900907419801</v>
      </c>
      <c r="K21" s="9">
        <v>8.0953060118733386</v>
      </c>
    </row>
    <row r="22" spans="1:11" x14ac:dyDescent="0.25">
      <c r="A22" s="2" t="s">
        <v>43</v>
      </c>
      <c r="B22" s="9">
        <v>8.1773523034195659</v>
      </c>
      <c r="C22" s="9">
        <v>7.8504552815784923</v>
      </c>
      <c r="D22" s="9">
        <v>7.9932538863665572</v>
      </c>
      <c r="E22" s="9">
        <v>8.4596633916710697</v>
      </c>
      <c r="F22" s="9">
        <v>9.0999376183201459</v>
      </c>
      <c r="G22" s="9">
        <v>9.6596229789887822</v>
      </c>
      <c r="H22" s="9">
        <v>9.9105314123078081</v>
      </c>
      <c r="I22" s="9">
        <v>9.6177726574770492</v>
      </c>
      <c r="J22" s="9">
        <v>9.6866091553291191</v>
      </c>
      <c r="K22" s="9">
        <v>9.4144835706698249</v>
      </c>
    </row>
    <row r="23" spans="1:11" x14ac:dyDescent="0.25">
      <c r="A23" s="3" t="s">
        <v>44</v>
      </c>
      <c r="B23" s="9" t="s">
        <v>30</v>
      </c>
      <c r="C23" s="9" t="s">
        <v>30</v>
      </c>
      <c r="D23" s="9" t="s">
        <v>30</v>
      </c>
      <c r="E23" s="9" t="s">
        <v>30</v>
      </c>
      <c r="F23" s="9" t="s">
        <v>30</v>
      </c>
      <c r="G23" s="9" t="s">
        <v>30</v>
      </c>
      <c r="H23" s="9" t="s">
        <v>30</v>
      </c>
      <c r="I23" s="9" t="s">
        <v>30</v>
      </c>
      <c r="J23" s="9" t="s">
        <v>30</v>
      </c>
      <c r="K23" s="9" t="s">
        <v>30</v>
      </c>
    </row>
    <row r="24" spans="1:11" x14ac:dyDescent="0.25">
      <c r="A24" s="3" t="s">
        <v>45</v>
      </c>
      <c r="B24" s="9">
        <v>9.9135055054073451</v>
      </c>
      <c r="C24" s="9">
        <v>9.2737442615199956</v>
      </c>
      <c r="D24" s="9">
        <v>9.0270159734539224</v>
      </c>
      <c r="E24" s="9">
        <v>9.4083908028448704</v>
      </c>
      <c r="F24" s="9">
        <v>9.767705998502235</v>
      </c>
      <c r="G24" s="9">
        <v>11.539907953711792</v>
      </c>
      <c r="H24" s="9">
        <v>11.248880404025497</v>
      </c>
      <c r="I24" s="9">
        <v>12.302522457639476</v>
      </c>
      <c r="J24" s="9">
        <v>12.348733383156867</v>
      </c>
      <c r="K24" s="9">
        <v>11.255499026618265</v>
      </c>
    </row>
    <row r="25" spans="1:11" x14ac:dyDescent="0.25">
      <c r="A25" s="3" t="s">
        <v>46</v>
      </c>
      <c r="B25" s="9">
        <v>5.0127706667152143</v>
      </c>
      <c r="C25" s="9">
        <v>4.4231714140378831</v>
      </c>
      <c r="D25" s="9">
        <v>5.4034959726753859</v>
      </c>
      <c r="E25" s="9">
        <v>4.7126600767868414</v>
      </c>
      <c r="F25" s="9">
        <v>4.5493687693854028</v>
      </c>
      <c r="G25" s="9">
        <v>4.9580402512484296</v>
      </c>
      <c r="H25" s="9">
        <v>5.0782306924707692</v>
      </c>
      <c r="I25" s="9">
        <v>4.5854793291049987</v>
      </c>
      <c r="J25" s="9">
        <v>5.2961938495990042</v>
      </c>
      <c r="K25" s="9">
        <v>6.7836218711319134</v>
      </c>
    </row>
    <row r="26" spans="1:11" x14ac:dyDescent="0.25">
      <c r="A26" s="3" t="s">
        <v>47</v>
      </c>
      <c r="B26" s="9">
        <v>3.5311901643191184</v>
      </c>
      <c r="C26" s="9">
        <v>3.9947248332243483</v>
      </c>
      <c r="D26" s="9">
        <v>3.7422336240492147</v>
      </c>
      <c r="E26" s="9">
        <v>4.8339019185101897</v>
      </c>
      <c r="F26" s="9">
        <v>5.3773744186947363</v>
      </c>
      <c r="G26" s="9">
        <v>5.4717272828477848</v>
      </c>
      <c r="H26" s="9">
        <v>5.2508883242400568</v>
      </c>
      <c r="I26" s="9">
        <v>6.2403719832115305</v>
      </c>
      <c r="J26" s="9">
        <v>5.7487885333477653</v>
      </c>
      <c r="K26" s="9">
        <v>4.7822914335095419</v>
      </c>
    </row>
    <row r="27" spans="1:11" x14ac:dyDescent="0.25">
      <c r="A27" s="3" t="s">
        <v>48</v>
      </c>
      <c r="B27" s="9">
        <v>17.387767997884836</v>
      </c>
      <c r="C27" s="9">
        <v>16.88850241823031</v>
      </c>
      <c r="D27" s="9">
        <v>13.571081549737167</v>
      </c>
      <c r="E27" s="9">
        <v>17.053489842179335</v>
      </c>
      <c r="F27" s="9">
        <v>18.33110547679507</v>
      </c>
      <c r="G27" s="9">
        <v>19.310994100038716</v>
      </c>
      <c r="H27" s="9">
        <v>21.720194338182925</v>
      </c>
      <c r="I27" s="9">
        <v>21.020646053356575</v>
      </c>
      <c r="J27" s="9">
        <v>20.801754062234615</v>
      </c>
      <c r="K27" s="9">
        <v>21.017362229805521</v>
      </c>
    </row>
    <row r="28" spans="1:11" x14ac:dyDescent="0.25">
      <c r="A28" s="3" t="s">
        <v>49</v>
      </c>
      <c r="B28" s="9">
        <v>8.2111770039401364</v>
      </c>
      <c r="C28" s="9">
        <v>6.1136330727473682</v>
      </c>
      <c r="D28" s="9">
        <v>6.3877312467052265</v>
      </c>
      <c r="E28" s="9">
        <v>7.0973870315736907</v>
      </c>
      <c r="F28" s="9">
        <v>6.6296845197489631</v>
      </c>
      <c r="G28" s="9">
        <v>4.6582735223092619</v>
      </c>
      <c r="H28" s="9">
        <v>5.1012673341686137</v>
      </c>
      <c r="I28" s="9">
        <v>6.1853193546262597</v>
      </c>
      <c r="J28" s="9">
        <v>5.4246866266868867</v>
      </c>
      <c r="K28" s="9">
        <v>4.1607294559561003</v>
      </c>
    </row>
    <row r="29" spans="1:11" x14ac:dyDescent="0.25">
      <c r="A29" s="3" t="s">
        <v>50</v>
      </c>
      <c r="B29" s="9">
        <v>4.3905868640343177</v>
      </c>
      <c r="C29" s="9">
        <v>3.568372046590794</v>
      </c>
      <c r="D29" s="9">
        <v>3.9920151429232074</v>
      </c>
      <c r="E29" s="9">
        <v>3.9245623937995657</v>
      </c>
      <c r="F29" s="9">
        <v>3.9709637525563286</v>
      </c>
      <c r="G29" s="9">
        <v>3.7869236026082156</v>
      </c>
      <c r="H29" s="9">
        <v>4.2484208114978639</v>
      </c>
      <c r="I29" s="9">
        <v>3.6159795180837087</v>
      </c>
      <c r="J29" s="9">
        <v>3.8455276412918384</v>
      </c>
      <c r="K29" s="9">
        <v>4.2105665129097716</v>
      </c>
    </row>
    <row r="30" spans="1:11" x14ac:dyDescent="0.25">
      <c r="A30" s="3" t="s">
        <v>51</v>
      </c>
      <c r="B30" s="9">
        <v>2.9646056098682547</v>
      </c>
      <c r="C30" s="9">
        <v>3.0061346593949949</v>
      </c>
      <c r="D30" s="9">
        <v>2.0341875505212048</v>
      </c>
      <c r="E30" s="9">
        <v>3.3355289174395835</v>
      </c>
      <c r="F30" s="9">
        <v>2.8594476254195462</v>
      </c>
      <c r="G30" s="9">
        <v>3.0406112055871413</v>
      </c>
      <c r="H30" s="9">
        <v>3.80349492171249</v>
      </c>
      <c r="I30" s="9">
        <v>2.6487758312774408</v>
      </c>
      <c r="J30" s="9">
        <v>3.2277950071731372</v>
      </c>
      <c r="K30" s="9">
        <v>4.2362676542602014</v>
      </c>
    </row>
    <row r="31" spans="1:11" x14ac:dyDescent="0.25">
      <c r="A31" s="3" t="s">
        <v>52</v>
      </c>
      <c r="B31" s="9">
        <v>4.3840519334761625</v>
      </c>
      <c r="C31" s="9">
        <v>4.4435535983947458</v>
      </c>
      <c r="D31" s="9">
        <v>4.1003771672737885</v>
      </c>
      <c r="E31" s="9">
        <v>5.1264550529111412</v>
      </c>
      <c r="F31" s="9">
        <v>5.4492554995059868</v>
      </c>
      <c r="G31" s="9">
        <v>5.2179666874820843</v>
      </c>
      <c r="H31" s="9">
        <v>5.6353170734794835</v>
      </c>
      <c r="I31" s="9">
        <v>5.4654128298878097</v>
      </c>
      <c r="J31" s="9">
        <v>5.0818104386752525</v>
      </c>
      <c r="K31" s="9">
        <v>5.1602127485027189</v>
      </c>
    </row>
    <row r="32" spans="1:11" x14ac:dyDescent="0.25">
      <c r="A32" s="3" t="s">
        <v>53</v>
      </c>
      <c r="B32" s="9">
        <v>8.0903335112945527</v>
      </c>
      <c r="C32" s="9">
        <v>7.1686737137664824</v>
      </c>
      <c r="D32" s="9">
        <v>8.7056563123857256</v>
      </c>
      <c r="E32" s="9">
        <v>7.4629774433123472</v>
      </c>
      <c r="F32" s="9">
        <v>9.7134493414069425</v>
      </c>
      <c r="G32" s="9">
        <v>10.531381797253097</v>
      </c>
      <c r="H32" s="9">
        <v>10.08279864530641</v>
      </c>
      <c r="I32" s="9">
        <v>10.002052876600001</v>
      </c>
      <c r="J32" s="9">
        <v>12.181929572262318</v>
      </c>
      <c r="K32" s="9">
        <v>11.115581041705612</v>
      </c>
    </row>
    <row r="33" spans="1:11" x14ac:dyDescent="0.25">
      <c r="A33" s="3" t="s">
        <v>54</v>
      </c>
      <c r="B33" s="9">
        <v>13.237974723880704</v>
      </c>
      <c r="C33" s="9">
        <v>14.957892157604284</v>
      </c>
      <c r="D33" s="9">
        <v>12.540162091826964</v>
      </c>
      <c r="E33" s="9">
        <v>13.7272173170022</v>
      </c>
      <c r="F33" s="9">
        <v>16.024554338935516</v>
      </c>
      <c r="G33" s="9">
        <v>16.9583740625948</v>
      </c>
      <c r="H33" s="9">
        <v>17.927763068524463</v>
      </c>
      <c r="I33" s="9">
        <v>18.357515326816351</v>
      </c>
      <c r="J33" s="9">
        <v>17.559717209960297</v>
      </c>
      <c r="K33" s="9">
        <v>17.620919035192809</v>
      </c>
    </row>
    <row r="34" spans="1:11" x14ac:dyDescent="0.25">
      <c r="A34" s="3" t="s">
        <v>55</v>
      </c>
      <c r="B34" s="9">
        <v>3.1376386159488878</v>
      </c>
      <c r="C34" s="9">
        <v>3.4227749461040209</v>
      </c>
      <c r="D34" s="9">
        <v>4.5160029753279716</v>
      </c>
      <c r="E34" s="9">
        <v>3.484227607134958</v>
      </c>
      <c r="F34" s="9">
        <v>3.7209095658542855</v>
      </c>
      <c r="G34" s="9">
        <v>4.022275741005676</v>
      </c>
      <c r="H34" s="9">
        <v>4.5207908330031712</v>
      </c>
      <c r="I34" s="9">
        <v>4.1775322762001155</v>
      </c>
      <c r="J34" s="9">
        <v>3.8587428828843473</v>
      </c>
      <c r="K34" s="9">
        <v>4.4461452606526812</v>
      </c>
    </row>
    <row r="35" spans="1:11" x14ac:dyDescent="0.25">
      <c r="A35" s="3" t="s">
        <v>56</v>
      </c>
      <c r="B35" s="9">
        <v>20.731339843160381</v>
      </c>
      <c r="C35" s="9">
        <v>18.878830719774623</v>
      </c>
      <c r="D35" s="9">
        <v>18.166389324793858</v>
      </c>
      <c r="E35" s="9">
        <v>17.945588072275974</v>
      </c>
      <c r="F35" s="9">
        <v>20.64395649396603</v>
      </c>
      <c r="G35" s="9">
        <v>21.158306222985829</v>
      </c>
      <c r="H35" s="9">
        <v>19.745302066046495</v>
      </c>
      <c r="I35" s="9">
        <v>19.533928706279731</v>
      </c>
      <c r="J35" s="9">
        <v>21.085458588597753</v>
      </c>
      <c r="K35" s="9">
        <v>17.934003926212643</v>
      </c>
    </row>
    <row r="36" spans="1:11" x14ac:dyDescent="0.25">
      <c r="A36" s="3" t="s">
        <v>57</v>
      </c>
      <c r="B36" s="9">
        <v>8.1272372112210434</v>
      </c>
      <c r="C36" s="9">
        <v>7.8229033192871018</v>
      </c>
      <c r="D36" s="9">
        <v>7.2683423631579238</v>
      </c>
      <c r="E36" s="9">
        <v>8.513474895559602</v>
      </c>
      <c r="F36" s="9">
        <v>8.1135210075570487</v>
      </c>
      <c r="G36" s="9">
        <v>9.6057830801850823</v>
      </c>
      <c r="H36" s="9">
        <v>8.3124397375565522</v>
      </c>
      <c r="I36" s="9">
        <v>8.6968862460024603</v>
      </c>
      <c r="J36" s="9">
        <v>9.2168863674523376</v>
      </c>
      <c r="K36" s="9">
        <v>9.1231663984637468</v>
      </c>
    </row>
    <row r="37" spans="1:11" x14ac:dyDescent="0.25">
      <c r="A37" s="3" t="s">
        <v>58</v>
      </c>
      <c r="B37" s="9">
        <v>6.0974784975453238</v>
      </c>
      <c r="C37" s="9">
        <v>6.3779135132714773</v>
      </c>
      <c r="D37" s="9">
        <v>6.5525796347381862</v>
      </c>
      <c r="E37" s="9">
        <v>6.9907203625809053</v>
      </c>
      <c r="F37" s="9">
        <v>8.1849067112142144</v>
      </c>
      <c r="G37" s="9">
        <v>8.0102527361340918</v>
      </c>
      <c r="H37" s="9">
        <v>8.1942676424747614</v>
      </c>
      <c r="I37" s="9">
        <v>7.7560122298391097</v>
      </c>
      <c r="J37" s="9">
        <v>8.1569125916071457</v>
      </c>
      <c r="K37" s="9">
        <v>8.3931807692555847</v>
      </c>
    </row>
    <row r="38" spans="1:11" x14ac:dyDescent="0.25">
      <c r="A38" s="3" t="s">
        <v>59</v>
      </c>
      <c r="B38" s="9">
        <v>6.8739987963228986</v>
      </c>
      <c r="C38" s="9">
        <v>5.2042001913085336</v>
      </c>
      <c r="D38" s="9">
        <v>4.6062882737615398</v>
      </c>
      <c r="E38" s="9">
        <v>4.7089546128569628</v>
      </c>
      <c r="F38" s="9">
        <v>4.9320235973417068</v>
      </c>
      <c r="G38" s="9">
        <v>5.3692044626255395</v>
      </c>
      <c r="H38" s="9">
        <v>6.2385674280685421</v>
      </c>
      <c r="I38" s="9">
        <v>4.3477887995794795</v>
      </c>
      <c r="J38" s="9">
        <v>3.6943131647746421</v>
      </c>
      <c r="K38" s="9">
        <v>3.7215159930925132</v>
      </c>
    </row>
    <row r="39" spans="1:11" x14ac:dyDescent="0.25">
      <c r="A39" s="2" t="s">
        <v>60</v>
      </c>
      <c r="B39" s="9">
        <v>4.0188933429216513</v>
      </c>
      <c r="C39" s="9">
        <v>4.4012045916213314</v>
      </c>
      <c r="D39" s="9">
        <v>3.9257434852596793</v>
      </c>
      <c r="E39" s="9">
        <v>4.2563928608513164</v>
      </c>
      <c r="F39" s="9">
        <v>4.0195747581295764</v>
      </c>
      <c r="G39" s="9">
        <v>4.7098503740924729</v>
      </c>
      <c r="H39" s="9">
        <v>5.627138250012548</v>
      </c>
      <c r="I39" s="9">
        <v>6.1710525272194818</v>
      </c>
      <c r="J39" s="9">
        <v>6.1474213143899101</v>
      </c>
      <c r="K39" s="9">
        <v>5.6885935534356804</v>
      </c>
    </row>
    <row r="40" spans="1:11" x14ac:dyDescent="0.25">
      <c r="A40" s="3" t="s">
        <v>61</v>
      </c>
      <c r="B40" s="9" t="s">
        <v>30</v>
      </c>
      <c r="C40" s="9" t="s">
        <v>30</v>
      </c>
      <c r="D40" s="9" t="s">
        <v>30</v>
      </c>
      <c r="E40" s="9" t="s">
        <v>30</v>
      </c>
      <c r="F40" s="9" t="s">
        <v>30</v>
      </c>
      <c r="G40" s="9" t="s">
        <v>30</v>
      </c>
      <c r="H40" s="9" t="s">
        <v>30</v>
      </c>
      <c r="I40" s="9" t="s">
        <v>30</v>
      </c>
      <c r="J40" s="9" t="s">
        <v>30</v>
      </c>
      <c r="K40" s="9" t="s">
        <v>30</v>
      </c>
    </row>
    <row r="41" spans="1:11" x14ac:dyDescent="0.25">
      <c r="A41" s="3" t="s">
        <v>62</v>
      </c>
      <c r="B41" s="9">
        <v>2.2247195354805243</v>
      </c>
      <c r="C41" s="9">
        <v>2.4190964742833958</v>
      </c>
      <c r="D41" s="9">
        <v>2.4401940221838698</v>
      </c>
      <c r="E41" s="9">
        <v>2.3052541686341721</v>
      </c>
      <c r="F41" s="9">
        <v>2.0828283273672552</v>
      </c>
      <c r="G41" s="9">
        <v>2.2517937229385563</v>
      </c>
      <c r="H41" s="9">
        <v>2.8495162227107982</v>
      </c>
      <c r="I41" s="9">
        <v>3.2654472839858175</v>
      </c>
      <c r="J41" s="9">
        <v>3.4639578277367282</v>
      </c>
      <c r="K41" s="9">
        <v>2.9962262853885697</v>
      </c>
    </row>
    <row r="42" spans="1:11" x14ac:dyDescent="0.25">
      <c r="A42" s="3" t="s">
        <v>63</v>
      </c>
      <c r="B42" s="9">
        <v>0.3855668708449364</v>
      </c>
      <c r="C42" s="9">
        <v>0.92693102395081106</v>
      </c>
      <c r="D42" s="9">
        <v>0.43194248686493908</v>
      </c>
      <c r="E42" s="9">
        <v>0.45064390906442559</v>
      </c>
      <c r="F42" s="9">
        <v>0.60719749088380814</v>
      </c>
      <c r="G42" s="9">
        <v>1.155238036874823</v>
      </c>
      <c r="H42" s="9">
        <v>1.0118210081942931</v>
      </c>
      <c r="I42" s="9">
        <v>1.4457403022697346</v>
      </c>
      <c r="J42" s="9">
        <v>0.53734810957204082</v>
      </c>
      <c r="K42" s="9">
        <v>1.0050471290570362</v>
      </c>
    </row>
    <row r="43" spans="1:11" x14ac:dyDescent="0.25">
      <c r="A43" s="3" t="s">
        <v>64</v>
      </c>
      <c r="B43" s="9">
        <v>3.0231808012009296</v>
      </c>
      <c r="C43" s="9">
        <v>3.1308063641433472</v>
      </c>
      <c r="D43" s="9">
        <v>2.0365755190286516</v>
      </c>
      <c r="E43" s="9">
        <v>2.9008687074836521</v>
      </c>
      <c r="F43" s="9">
        <v>2.3150688910307196</v>
      </c>
      <c r="G43" s="9">
        <v>2.4602974873282424</v>
      </c>
      <c r="H43" s="9">
        <v>2.9044670401930581</v>
      </c>
      <c r="I43" s="9">
        <v>3.5602904120307786</v>
      </c>
      <c r="J43" s="9">
        <v>3.9804588132276479</v>
      </c>
      <c r="K43" s="9">
        <v>3.539871299705208</v>
      </c>
    </row>
    <row r="44" spans="1:11" x14ac:dyDescent="0.25">
      <c r="A44" s="3" t="s">
        <v>65</v>
      </c>
      <c r="B44" s="9">
        <v>10.09409470554407</v>
      </c>
      <c r="C44" s="9">
        <v>9.6581815593189297</v>
      </c>
      <c r="D44" s="9">
        <v>9.1232370598440102</v>
      </c>
      <c r="E44" s="9">
        <v>9.0952962092407148</v>
      </c>
      <c r="F44" s="9">
        <v>8.9073765060115608</v>
      </c>
      <c r="G44" s="9">
        <v>11.502696780254425</v>
      </c>
      <c r="H44" s="9">
        <v>12.672320615563599</v>
      </c>
      <c r="I44" s="9">
        <v>13.076789958713034</v>
      </c>
      <c r="J44" s="9">
        <v>13.008094419633721</v>
      </c>
      <c r="K44" s="9">
        <v>12.863499635657789</v>
      </c>
    </row>
    <row r="45" spans="1:11" x14ac:dyDescent="0.25">
      <c r="A45" s="2" t="s">
        <v>66</v>
      </c>
      <c r="B45" s="9">
        <v>8.0386933119329562</v>
      </c>
      <c r="C45" s="9">
        <v>7.825679736977122</v>
      </c>
      <c r="D45" s="9">
        <v>7.4752780670834671</v>
      </c>
      <c r="E45" s="9">
        <v>7.7309508026811082</v>
      </c>
      <c r="F45" s="9">
        <v>8.4030732025672012</v>
      </c>
      <c r="G45" s="9">
        <v>8.7674655076267438</v>
      </c>
      <c r="H45" s="9">
        <v>10.463566554035459</v>
      </c>
      <c r="I45" s="9">
        <v>9.0843488331190674</v>
      </c>
      <c r="J45" s="9">
        <v>9.4701330497995038</v>
      </c>
      <c r="K45" s="9">
        <v>8.7989353816501161</v>
      </c>
    </row>
    <row r="46" spans="1:11" x14ac:dyDescent="0.25">
      <c r="A46" s="3" t="s">
        <v>67</v>
      </c>
      <c r="B46" s="9" t="s">
        <v>30</v>
      </c>
      <c r="C46" s="9" t="s">
        <v>30</v>
      </c>
      <c r="D46" s="9" t="s">
        <v>30</v>
      </c>
      <c r="E46" s="9" t="s">
        <v>30</v>
      </c>
      <c r="F46" s="9" t="s">
        <v>30</v>
      </c>
      <c r="G46" s="9" t="s">
        <v>30</v>
      </c>
      <c r="H46" s="9" t="s">
        <v>30</v>
      </c>
      <c r="I46" s="9" t="s">
        <v>30</v>
      </c>
      <c r="J46" s="9" t="s">
        <v>30</v>
      </c>
      <c r="K46" s="9" t="s">
        <v>30</v>
      </c>
    </row>
    <row r="47" spans="1:11" x14ac:dyDescent="0.25">
      <c r="A47" s="3" t="s">
        <v>68</v>
      </c>
      <c r="B47" s="9">
        <v>5.4684731509128683</v>
      </c>
      <c r="C47" s="9">
        <v>5.4995697184256773</v>
      </c>
      <c r="D47" s="9">
        <v>5.0747589044250203</v>
      </c>
      <c r="E47" s="9">
        <v>5.0808501568395172</v>
      </c>
      <c r="F47" s="9">
        <v>5.812512085988379</v>
      </c>
      <c r="G47" s="9">
        <v>5.8363020847402813</v>
      </c>
      <c r="H47" s="9">
        <v>7.9369566596328562</v>
      </c>
      <c r="I47" s="9">
        <v>6.721710922691674</v>
      </c>
      <c r="J47" s="9">
        <v>6.6720662516535736</v>
      </c>
      <c r="K47" s="9">
        <v>5.8737656968336731</v>
      </c>
    </row>
    <row r="48" spans="1:11" x14ac:dyDescent="0.25">
      <c r="A48" s="3" t="s">
        <v>69</v>
      </c>
      <c r="B48" s="9">
        <v>11.718408291362964</v>
      </c>
      <c r="C48" s="9">
        <v>10.778826134819626</v>
      </c>
      <c r="D48" s="9">
        <v>8.7014204226246221</v>
      </c>
      <c r="E48" s="9">
        <v>8.2072352854118993</v>
      </c>
      <c r="F48" s="9">
        <v>8.356206695579532</v>
      </c>
      <c r="G48" s="9">
        <v>7.6869693430274664</v>
      </c>
      <c r="H48" s="9">
        <v>9.4944470364649298</v>
      </c>
      <c r="I48" s="9">
        <v>8.5017396577307949</v>
      </c>
      <c r="J48" s="9">
        <v>9.3751446837754084</v>
      </c>
      <c r="K48" s="9">
        <v>9.7354911351267717</v>
      </c>
    </row>
    <row r="49" spans="1:11" x14ac:dyDescent="0.25">
      <c r="A49" s="3" t="s">
        <v>70</v>
      </c>
      <c r="B49" s="9">
        <v>8.9146140186178169</v>
      </c>
      <c r="C49" s="9">
        <v>8.8101248565352073</v>
      </c>
      <c r="D49" s="9">
        <v>8.5071055016865564</v>
      </c>
      <c r="E49" s="9">
        <v>9.08060007267839</v>
      </c>
      <c r="F49" s="9">
        <v>9.7094830904997345</v>
      </c>
      <c r="G49" s="9">
        <v>10.689228325935657</v>
      </c>
      <c r="H49" s="9">
        <v>11.950769677020865</v>
      </c>
      <c r="I49" s="9">
        <v>10.403867074443854</v>
      </c>
      <c r="J49" s="9">
        <v>10.997915782700909</v>
      </c>
      <c r="K49" s="9">
        <v>10.257329790641155</v>
      </c>
    </row>
    <row r="50" spans="1:11" x14ac:dyDescent="0.25">
      <c r="A50" s="2" t="s">
        <v>71</v>
      </c>
      <c r="B50" s="9">
        <v>6.4571394276509153</v>
      </c>
      <c r="C50" s="9">
        <v>6.4957319019585062</v>
      </c>
      <c r="D50" s="9">
        <v>6.8564618466491751</v>
      </c>
      <c r="E50" s="9">
        <v>7.0739941053535533</v>
      </c>
      <c r="F50" s="9">
        <v>7.3675670683736669</v>
      </c>
      <c r="G50" s="9">
        <v>8.0087155373679941</v>
      </c>
      <c r="H50" s="9">
        <v>8.0604466682639568</v>
      </c>
      <c r="I50" s="9">
        <v>8.2694802345354841</v>
      </c>
      <c r="J50" s="9">
        <v>7.7944961486751483</v>
      </c>
      <c r="K50" s="9">
        <v>8.4122676111169934</v>
      </c>
    </row>
    <row r="51" spans="1:11" x14ac:dyDescent="0.25">
      <c r="A51" s="3" t="s">
        <v>72</v>
      </c>
      <c r="B51" s="9" t="s">
        <v>30</v>
      </c>
      <c r="C51" s="9" t="s">
        <v>30</v>
      </c>
      <c r="D51" s="9" t="s">
        <v>30</v>
      </c>
      <c r="E51" s="9" t="s">
        <v>30</v>
      </c>
      <c r="F51" s="9" t="s">
        <v>30</v>
      </c>
      <c r="G51" s="9" t="s">
        <v>30</v>
      </c>
      <c r="H51" s="9" t="s">
        <v>30</v>
      </c>
      <c r="I51" s="9" t="s">
        <v>30</v>
      </c>
      <c r="J51" s="9" t="s">
        <v>30</v>
      </c>
      <c r="K51" s="9" t="s">
        <v>30</v>
      </c>
    </row>
    <row r="52" spans="1:11" x14ac:dyDescent="0.25">
      <c r="A52" s="3" t="s">
        <v>73</v>
      </c>
      <c r="B52" s="9">
        <v>6.6698327978025036</v>
      </c>
      <c r="C52" s="9">
        <v>7.1827810146547266</v>
      </c>
      <c r="D52" s="9">
        <v>6.8902270458287909</v>
      </c>
      <c r="E52" s="9">
        <v>7.3221175606320665</v>
      </c>
      <c r="F52" s="9">
        <v>9.0540303847741139</v>
      </c>
      <c r="G52" s="9">
        <v>8.9291139277856111</v>
      </c>
      <c r="H52" s="9">
        <v>7.7898389556927725</v>
      </c>
      <c r="I52" s="9">
        <v>8.6989241923639558</v>
      </c>
      <c r="J52" s="9">
        <v>7.5848910061312429</v>
      </c>
      <c r="K52" s="9">
        <v>8.5884748353514357</v>
      </c>
    </row>
    <row r="53" spans="1:11" x14ac:dyDescent="0.25">
      <c r="A53" s="3" t="s">
        <v>74</v>
      </c>
      <c r="B53" s="9">
        <v>5.3646891476444667</v>
      </c>
      <c r="C53" s="9">
        <v>5.3578584215108549</v>
      </c>
      <c r="D53" s="9">
        <v>6.7634585312353206</v>
      </c>
      <c r="E53" s="9">
        <v>5.54656101640537</v>
      </c>
      <c r="F53" s="9">
        <v>5.9578928076565036</v>
      </c>
      <c r="G53" s="9">
        <v>7.2121745231609751</v>
      </c>
      <c r="H53" s="9">
        <v>7.1801026927396574</v>
      </c>
      <c r="I53" s="9">
        <v>6.5294760682179058</v>
      </c>
      <c r="J53" s="9">
        <v>6.9941925067689681</v>
      </c>
      <c r="K53" s="9">
        <v>8.1900285552748553</v>
      </c>
    </row>
    <row r="54" spans="1:11" x14ac:dyDescent="0.25">
      <c r="A54" s="3" t="s">
        <v>75</v>
      </c>
      <c r="B54" s="9">
        <v>9.0535006768107742</v>
      </c>
      <c r="C54" s="9">
        <v>9.2200631020394521</v>
      </c>
      <c r="D54" s="9">
        <v>10.011786401476835</v>
      </c>
      <c r="E54" s="9">
        <v>12.011636059433021</v>
      </c>
      <c r="F54" s="9">
        <v>10.954377954975721</v>
      </c>
      <c r="G54" s="9">
        <v>8.8860841716598156</v>
      </c>
      <c r="H54" s="9">
        <v>10.12642139246366</v>
      </c>
      <c r="I54" s="9">
        <v>9.2152952020475674</v>
      </c>
      <c r="J54" s="9">
        <v>8.1546450995269897</v>
      </c>
      <c r="K54" s="9">
        <v>10.618983963089596</v>
      </c>
    </row>
    <row r="55" spans="1:11" x14ac:dyDescent="0.25">
      <c r="A55" s="3" t="s">
        <v>76</v>
      </c>
      <c r="B55" s="9">
        <v>9.3751837054305085</v>
      </c>
      <c r="C55" s="9">
        <v>8.6323115555417598</v>
      </c>
      <c r="D55" s="9">
        <v>9.2892290539053537</v>
      </c>
      <c r="E55" s="9">
        <v>9.2583705139545653</v>
      </c>
      <c r="F55" s="9">
        <v>9.7751888430081362</v>
      </c>
      <c r="G55" s="9">
        <v>11.683048560220886</v>
      </c>
      <c r="H55" s="9">
        <v>12.282721736326353</v>
      </c>
      <c r="I55" s="9">
        <v>13.958479898895456</v>
      </c>
      <c r="J55" s="9">
        <v>11.30129728690649</v>
      </c>
      <c r="K55" s="9">
        <v>11.052685197758644</v>
      </c>
    </row>
    <row r="56" spans="1:11" x14ac:dyDescent="0.25">
      <c r="A56" s="3" t="s">
        <v>77</v>
      </c>
      <c r="B56" s="9">
        <v>6.0564572547258351</v>
      </c>
      <c r="C56" s="9">
        <v>5.9396161040712707</v>
      </c>
      <c r="D56" s="9">
        <v>4.8234230284027202</v>
      </c>
      <c r="E56" s="9">
        <v>6.0556352124477959</v>
      </c>
      <c r="F56" s="9">
        <v>4.8935107793611898</v>
      </c>
      <c r="G56" s="9">
        <v>5.3673607369550576</v>
      </c>
      <c r="H56" s="9">
        <v>5.4185408228302983</v>
      </c>
      <c r="I56" s="9">
        <v>6.199461897181636</v>
      </c>
      <c r="J56" s="9">
        <v>6.2817798779490621</v>
      </c>
      <c r="K56" s="9">
        <v>5.8503904707459915</v>
      </c>
    </row>
    <row r="57" spans="1:11" x14ac:dyDescent="0.25">
      <c r="A57" s="3" t="s">
        <v>78</v>
      </c>
      <c r="B57" s="9">
        <v>5.185793870340877</v>
      </c>
      <c r="C57" s="9">
        <v>4.6173666242096587</v>
      </c>
      <c r="D57" s="9">
        <v>6.1385288166930456</v>
      </c>
      <c r="E57" s="9">
        <v>6.0390500283016619</v>
      </c>
      <c r="F57" s="9">
        <v>5.198741769564589</v>
      </c>
      <c r="G57" s="9">
        <v>5.6685362341133363</v>
      </c>
      <c r="H57" s="9">
        <v>6.5584034828285054</v>
      </c>
      <c r="I57" s="9">
        <v>4.9931120769520581</v>
      </c>
      <c r="J57" s="9">
        <v>8.4647579476440082</v>
      </c>
      <c r="K57" s="9">
        <v>8.7122592402480876</v>
      </c>
    </row>
    <row r="58" spans="1:11" x14ac:dyDescent="0.25">
      <c r="A58" s="2" t="s">
        <v>79</v>
      </c>
      <c r="B58" s="9">
        <v>4.7511840339128817</v>
      </c>
      <c r="C58" s="9">
        <v>4.6871436581816219</v>
      </c>
      <c r="D58" s="9">
        <v>4.495894087515917</v>
      </c>
      <c r="E58" s="9">
        <v>4.8205241413569642</v>
      </c>
      <c r="F58" s="9">
        <v>5.1260811670049549</v>
      </c>
      <c r="G58" s="9">
        <v>5.1385845904991987</v>
      </c>
      <c r="H58" s="9">
        <v>5.6000227030272614</v>
      </c>
      <c r="I58" s="9">
        <v>5.4401503979242829</v>
      </c>
      <c r="J58" s="9">
        <v>5.7202655142933096</v>
      </c>
      <c r="K58" s="9">
        <v>5.6247008615850946</v>
      </c>
    </row>
    <row r="59" spans="1:11" x14ac:dyDescent="0.25">
      <c r="A59" s="3" t="s">
        <v>80</v>
      </c>
      <c r="B59" s="9" t="s">
        <v>30</v>
      </c>
      <c r="C59" s="9" t="s">
        <v>30</v>
      </c>
      <c r="D59" s="9" t="s">
        <v>30</v>
      </c>
      <c r="E59" s="9" t="s">
        <v>30</v>
      </c>
      <c r="F59" s="9" t="s">
        <v>30</v>
      </c>
      <c r="G59" s="9" t="s">
        <v>30</v>
      </c>
      <c r="H59" s="9" t="s">
        <v>30</v>
      </c>
      <c r="I59" s="9" t="s">
        <v>30</v>
      </c>
      <c r="J59" s="9" t="s">
        <v>30</v>
      </c>
      <c r="K59" s="9" t="s">
        <v>30</v>
      </c>
    </row>
    <row r="60" spans="1:11" x14ac:dyDescent="0.25">
      <c r="A60" s="3" t="s">
        <v>81</v>
      </c>
      <c r="B60" s="9">
        <v>5.8806258299368643</v>
      </c>
      <c r="C60" s="9">
        <v>5.3144794468957279</v>
      </c>
      <c r="D60" s="9">
        <v>6.0026579691928745</v>
      </c>
      <c r="E60" s="9">
        <v>5.6978535153963215</v>
      </c>
      <c r="F60" s="9">
        <v>5.4821612660090544</v>
      </c>
      <c r="G60" s="9">
        <v>5.8583650352311025</v>
      </c>
      <c r="H60" s="9">
        <v>5.4537243613741389</v>
      </c>
      <c r="I60" s="9">
        <v>6.0981024827651282</v>
      </c>
      <c r="J60" s="9">
        <v>6.92234180572932</v>
      </c>
      <c r="K60" s="9">
        <v>6.5780224346490979</v>
      </c>
    </row>
    <row r="61" spans="1:11" x14ac:dyDescent="0.25">
      <c r="A61" s="3" t="s">
        <v>82</v>
      </c>
      <c r="B61" s="9">
        <v>3.5548287288022982</v>
      </c>
      <c r="C61" s="9">
        <v>3.6062866245929919</v>
      </c>
      <c r="D61" s="9">
        <v>4.0053166148964765</v>
      </c>
      <c r="E61" s="9">
        <v>4.629045931412751</v>
      </c>
      <c r="F61" s="9">
        <v>6.8556367048062503</v>
      </c>
      <c r="G61" s="9">
        <v>7.4658185109880595</v>
      </c>
      <c r="H61" s="9">
        <v>5.4013323088223544</v>
      </c>
      <c r="I61" s="9">
        <v>6.4220775701593817</v>
      </c>
      <c r="J61" s="9">
        <v>5.3494036595754215</v>
      </c>
      <c r="K61" s="9">
        <v>5.6386917624598905</v>
      </c>
    </row>
    <row r="62" spans="1:11" x14ac:dyDescent="0.25">
      <c r="A62" s="3" t="s">
        <v>83</v>
      </c>
      <c r="B62" s="9">
        <v>7.0863267627895521</v>
      </c>
      <c r="C62" s="9">
        <v>5.9591466968189808</v>
      </c>
      <c r="D62" s="9">
        <v>5.8933053457726317</v>
      </c>
      <c r="E62" s="9">
        <v>6.2054434732516501</v>
      </c>
      <c r="F62" s="9">
        <v>6.7741746758894701</v>
      </c>
      <c r="G62" s="9">
        <v>7.1419196907430367</v>
      </c>
      <c r="H62" s="9">
        <v>8.5385812639082062</v>
      </c>
      <c r="I62" s="9">
        <v>7.1227311632914185</v>
      </c>
      <c r="J62" s="9">
        <v>7.5223969209298973</v>
      </c>
      <c r="K62" s="9">
        <v>7.6939827287815756</v>
      </c>
    </row>
    <row r="63" spans="1:11" x14ac:dyDescent="0.25">
      <c r="A63" s="3" t="s">
        <v>84</v>
      </c>
      <c r="B63" s="9">
        <v>3.7212116743158559</v>
      </c>
      <c r="C63" s="9">
        <v>4.1383637552333949</v>
      </c>
      <c r="D63" s="9">
        <v>3.5537417003052791</v>
      </c>
      <c r="E63" s="9">
        <v>3.9944175075883908</v>
      </c>
      <c r="F63" s="9">
        <v>4.1664795007003246</v>
      </c>
      <c r="G63" s="9">
        <v>3.9028859909892337</v>
      </c>
      <c r="H63" s="9">
        <v>4.0673603791905153</v>
      </c>
      <c r="I63" s="9">
        <v>4.4175963082464946</v>
      </c>
      <c r="J63" s="9">
        <v>4.6781956493200303</v>
      </c>
      <c r="K63" s="9">
        <v>4.4325762263686288</v>
      </c>
    </row>
    <row r="64" spans="1:11" x14ac:dyDescent="0.25">
      <c r="A64" s="3" t="s">
        <v>85</v>
      </c>
      <c r="B64" s="9">
        <v>3.6607027908818379</v>
      </c>
      <c r="C64" s="9">
        <v>5.0164170575020135</v>
      </c>
      <c r="D64" s="9">
        <v>2.8993783849811905</v>
      </c>
      <c r="E64" s="9">
        <v>1.9595324352935561</v>
      </c>
      <c r="F64" s="9">
        <v>2.6387469279467313</v>
      </c>
      <c r="G64" s="9">
        <v>3.867926909129813</v>
      </c>
      <c r="H64" s="9">
        <v>4.3491930155946843</v>
      </c>
      <c r="I64" s="9">
        <v>4.2591437896364548</v>
      </c>
      <c r="J64" s="9">
        <v>4.6028929486654366</v>
      </c>
      <c r="K64" s="9">
        <v>4.707451462578284</v>
      </c>
    </row>
    <row r="65" spans="1:11" x14ac:dyDescent="0.25">
      <c r="A65" s="2" t="s">
        <v>86</v>
      </c>
      <c r="B65" s="9">
        <v>5.7564785472076458</v>
      </c>
      <c r="C65" s="9">
        <v>5.4505157659712751</v>
      </c>
      <c r="D65" s="9">
        <v>5.2056713631048686</v>
      </c>
      <c r="E65" s="9">
        <v>5.5491065700976021</v>
      </c>
      <c r="F65" s="9">
        <v>6.2974477189374456</v>
      </c>
      <c r="G65" s="9">
        <v>7.0675204990944485</v>
      </c>
      <c r="H65" s="9">
        <v>7.3339317294773396</v>
      </c>
      <c r="I65" s="9">
        <v>6.493215695456743</v>
      </c>
      <c r="J65" s="9">
        <v>7.1667281675828951</v>
      </c>
      <c r="K65" s="9">
        <v>6.5781645899674279</v>
      </c>
    </row>
    <row r="66" spans="1:11" x14ac:dyDescent="0.25">
      <c r="A66" s="3" t="s">
        <v>87</v>
      </c>
      <c r="B66" s="9" t="s">
        <v>30</v>
      </c>
      <c r="C66" s="9" t="s">
        <v>30</v>
      </c>
      <c r="D66" s="9" t="s">
        <v>30</v>
      </c>
      <c r="E66" s="9" t="s">
        <v>30</v>
      </c>
      <c r="F66" s="9" t="s">
        <v>30</v>
      </c>
      <c r="G66" s="9" t="s">
        <v>30</v>
      </c>
      <c r="H66" s="9" t="s">
        <v>30</v>
      </c>
      <c r="I66" s="9" t="s">
        <v>30</v>
      </c>
      <c r="J66" s="9" t="s">
        <v>30</v>
      </c>
      <c r="K66" s="9" t="s">
        <v>30</v>
      </c>
    </row>
    <row r="67" spans="1:11" x14ac:dyDescent="0.25">
      <c r="A67" s="3" t="s">
        <v>88</v>
      </c>
      <c r="B67" s="9">
        <v>8.6609623267206715</v>
      </c>
      <c r="C67" s="9">
        <v>8.2687093942285657</v>
      </c>
      <c r="D67" s="9">
        <v>7.9734292251651242</v>
      </c>
      <c r="E67" s="9">
        <v>8.4826492701558678</v>
      </c>
      <c r="F67" s="9">
        <v>12.622789614466592</v>
      </c>
      <c r="G67" s="9">
        <v>12.035669857041549</v>
      </c>
      <c r="H67" s="9">
        <v>10.834840359964405</v>
      </c>
      <c r="I67" s="9">
        <v>10.931038764450969</v>
      </c>
      <c r="J67" s="9">
        <v>12.766166303958457</v>
      </c>
      <c r="K67" s="9">
        <v>10.716478201135292</v>
      </c>
    </row>
    <row r="68" spans="1:11" x14ac:dyDescent="0.25">
      <c r="A68" s="3" t="s">
        <v>89</v>
      </c>
      <c r="B68" s="9">
        <v>5.2303839506106469</v>
      </c>
      <c r="C68" s="9">
        <v>4.9444761197428191</v>
      </c>
      <c r="D68" s="9">
        <v>4.7148282101729011</v>
      </c>
      <c r="E68" s="9">
        <v>5.0464536333158012</v>
      </c>
      <c r="F68" s="9">
        <v>5.5019672921140739</v>
      </c>
      <c r="G68" s="9">
        <v>6.4084578365828957</v>
      </c>
      <c r="H68" s="9">
        <v>6.814810760370861</v>
      </c>
      <c r="I68" s="9">
        <v>5.8646522322168622</v>
      </c>
      <c r="J68" s="9">
        <v>6.3733831085500032</v>
      </c>
      <c r="K68" s="9">
        <v>5.96422389024531</v>
      </c>
    </row>
    <row r="69" spans="1:11" x14ac:dyDescent="0.25">
      <c r="A69" s="2" t="s">
        <v>90</v>
      </c>
      <c r="B69" s="9">
        <v>7.8544686085402411</v>
      </c>
      <c r="C69" s="9">
        <v>8.1877483689863855</v>
      </c>
      <c r="D69" s="9">
        <v>7.9753186641269203</v>
      </c>
      <c r="E69" s="9">
        <v>8.463864500583627</v>
      </c>
      <c r="F69" s="9">
        <v>9.0905303284979215</v>
      </c>
      <c r="G69" s="9">
        <v>8.9639431914735894</v>
      </c>
      <c r="H69" s="9">
        <v>9.8749933243348629</v>
      </c>
      <c r="I69" s="9">
        <v>9.8028565404468928</v>
      </c>
      <c r="J69" s="9">
        <v>9.4259871321180952</v>
      </c>
      <c r="K69" s="9">
        <v>9.1135213915403703</v>
      </c>
    </row>
    <row r="70" spans="1:11" x14ac:dyDescent="0.25">
      <c r="A70" s="3" t="s">
        <v>91</v>
      </c>
      <c r="B70" s="9" t="s">
        <v>30</v>
      </c>
      <c r="C70" s="9" t="s">
        <v>30</v>
      </c>
      <c r="D70" s="9" t="s">
        <v>30</v>
      </c>
      <c r="E70" s="9" t="s">
        <v>30</v>
      </c>
      <c r="F70" s="9" t="s">
        <v>30</v>
      </c>
      <c r="G70" s="9" t="s">
        <v>30</v>
      </c>
      <c r="H70" s="9" t="s">
        <v>30</v>
      </c>
      <c r="I70" s="9" t="s">
        <v>30</v>
      </c>
      <c r="J70" s="9" t="s">
        <v>30</v>
      </c>
      <c r="K70" s="9" t="s">
        <v>30</v>
      </c>
    </row>
    <row r="71" spans="1:11" x14ac:dyDescent="0.25">
      <c r="A71" s="3" t="s">
        <v>92</v>
      </c>
      <c r="B71" s="9">
        <v>9.5074459906034079</v>
      </c>
      <c r="C71" s="9">
        <v>9.9707670830742376</v>
      </c>
      <c r="D71" s="9">
        <v>8.8844745751070384</v>
      </c>
      <c r="E71" s="9">
        <v>9.368865775908052</v>
      </c>
      <c r="F71" s="9">
        <v>10.612683619668735</v>
      </c>
      <c r="G71" s="9">
        <v>9.9603709307320649</v>
      </c>
      <c r="H71" s="9">
        <v>12.053868561320217</v>
      </c>
      <c r="I71" s="9">
        <v>11.196403312166787</v>
      </c>
      <c r="J71" s="9">
        <v>10.141755331315581</v>
      </c>
      <c r="K71" s="9">
        <v>9.6512811880142877</v>
      </c>
    </row>
    <row r="72" spans="1:11" x14ac:dyDescent="0.25">
      <c r="A72" s="3" t="s">
        <v>93</v>
      </c>
      <c r="B72" s="9">
        <v>5.1803031722348631</v>
      </c>
      <c r="C72" s="9">
        <v>6.5779577827015316</v>
      </c>
      <c r="D72" s="9">
        <v>6.6950066192549409</v>
      </c>
      <c r="E72" s="9">
        <v>6.8843366260894125</v>
      </c>
      <c r="F72" s="9">
        <v>5.4513865879146168</v>
      </c>
      <c r="G72" s="9">
        <v>7.1568855985005317</v>
      </c>
      <c r="H72" s="9">
        <v>11.030590038600977</v>
      </c>
      <c r="I72" s="9">
        <v>13.743183535818032</v>
      </c>
      <c r="J72" s="9">
        <v>10.083806519766592</v>
      </c>
      <c r="K72" s="9">
        <v>11.116826055076491</v>
      </c>
    </row>
    <row r="73" spans="1:11" x14ac:dyDescent="0.25">
      <c r="A73" s="3" t="s">
        <v>94</v>
      </c>
      <c r="B73" s="9">
        <v>18.279625312781718</v>
      </c>
      <c r="C73" s="9">
        <v>11.172460153361227</v>
      </c>
      <c r="D73" s="9">
        <v>11.66729394434504</v>
      </c>
      <c r="E73" s="9">
        <v>12.320895255158339</v>
      </c>
      <c r="F73" s="9">
        <v>11.367826981838412</v>
      </c>
      <c r="G73" s="9">
        <v>10.942619648526787</v>
      </c>
      <c r="H73" s="9">
        <v>12.547767823289648</v>
      </c>
      <c r="I73" s="9">
        <v>13.715835572270834</v>
      </c>
      <c r="J73" s="9">
        <v>13.443433499530888</v>
      </c>
      <c r="K73" s="9">
        <v>10.136589600906605</v>
      </c>
    </row>
    <row r="74" spans="1:11" x14ac:dyDescent="0.25">
      <c r="A74" s="3" t="s">
        <v>95</v>
      </c>
      <c r="B74" s="9">
        <v>6.976218821318616</v>
      </c>
      <c r="C74" s="9">
        <v>6.4763310029508094</v>
      </c>
      <c r="D74" s="9">
        <v>6.5005650077279675</v>
      </c>
      <c r="E74" s="9">
        <v>7.5788116757934416</v>
      </c>
      <c r="F74" s="9">
        <v>8.9021460938498524</v>
      </c>
      <c r="G74" s="9">
        <v>4.293200094628892</v>
      </c>
      <c r="H74" s="9">
        <v>4.6808251796496094</v>
      </c>
      <c r="I74" s="9">
        <v>7.4968896807697636</v>
      </c>
      <c r="J74" s="9">
        <v>6.2544776055665645</v>
      </c>
      <c r="K74" s="9">
        <v>8.0222252122975046</v>
      </c>
    </row>
    <row r="75" spans="1:11" x14ac:dyDescent="0.25">
      <c r="A75" s="3" t="s">
        <v>96</v>
      </c>
      <c r="B75" s="9">
        <v>11.454685640395489</v>
      </c>
      <c r="C75" s="9">
        <v>8.338687411678432</v>
      </c>
      <c r="D75" s="9">
        <v>9.8876471519692153</v>
      </c>
      <c r="E75" s="9">
        <v>7.6148225984097566</v>
      </c>
      <c r="F75" s="9">
        <v>6.0482710685655796</v>
      </c>
      <c r="G75" s="9">
        <v>7.1414735511625151</v>
      </c>
      <c r="H75" s="9">
        <v>5.2863833836747247</v>
      </c>
      <c r="I75" s="9">
        <v>5.9648421383360644</v>
      </c>
      <c r="J75" s="9">
        <v>7.261771887210414</v>
      </c>
      <c r="K75" s="9">
        <v>7.955128341242732</v>
      </c>
    </row>
    <row r="76" spans="1:11" x14ac:dyDescent="0.25">
      <c r="A76" s="3" t="s">
        <v>97</v>
      </c>
      <c r="B76" s="9">
        <v>5.4339562070481646</v>
      </c>
      <c r="C76" s="9">
        <v>6.0765523718322152</v>
      </c>
      <c r="D76" s="9">
        <v>5.9945023488503297</v>
      </c>
      <c r="E76" s="9">
        <v>6.6876479001469589</v>
      </c>
      <c r="F76" s="9">
        <v>7.5188767801905758</v>
      </c>
      <c r="G76" s="9">
        <v>8.0954081377877127</v>
      </c>
      <c r="H76" s="9">
        <v>8.3677418030904942</v>
      </c>
      <c r="I76" s="9">
        <v>7.6343414872296931</v>
      </c>
      <c r="J76" s="9">
        <v>8.4778812655162845</v>
      </c>
      <c r="K76" s="9">
        <v>8.4592613745279213</v>
      </c>
    </row>
    <row r="77" spans="1:11" x14ac:dyDescent="0.25">
      <c r="A77" s="3" t="s">
        <v>98</v>
      </c>
      <c r="B77" s="9">
        <v>8.2582013087121382</v>
      </c>
      <c r="C77" s="9">
        <v>9.0908937897463709</v>
      </c>
      <c r="D77" s="9">
        <v>9.1597251860121727</v>
      </c>
      <c r="E77" s="9">
        <v>10.782154551293097</v>
      </c>
      <c r="F77" s="9">
        <v>11.85739084192536</v>
      </c>
      <c r="G77" s="9">
        <v>12.152939065949504</v>
      </c>
      <c r="H77" s="9">
        <v>10.535765282619675</v>
      </c>
      <c r="I77" s="9">
        <v>11.33451425325476</v>
      </c>
      <c r="J77" s="9">
        <v>11.523929333394534</v>
      </c>
      <c r="K77" s="9">
        <v>10.392564579075922</v>
      </c>
    </row>
    <row r="78" spans="1:11" x14ac:dyDescent="0.25">
      <c r="A78" s="3" t="s">
        <v>99</v>
      </c>
      <c r="B78" s="9">
        <v>6.823652085052859</v>
      </c>
      <c r="C78" s="9">
        <v>6.5391840192240283</v>
      </c>
      <c r="D78" s="9">
        <v>6.8836658153908843</v>
      </c>
      <c r="E78" s="9">
        <v>6.7864766980759637</v>
      </c>
      <c r="F78" s="9">
        <v>6.786233802706521</v>
      </c>
      <c r="G78" s="9">
        <v>7.2870752919183461</v>
      </c>
      <c r="H78" s="9">
        <v>7.7729551987740928</v>
      </c>
      <c r="I78" s="9">
        <v>7.1010037133168851</v>
      </c>
      <c r="J78" s="9">
        <v>7.53578980088467</v>
      </c>
      <c r="K78" s="9">
        <v>6.9297608748700421</v>
      </c>
    </row>
    <row r="79" spans="1:11" x14ac:dyDescent="0.25">
      <c r="A79" s="2" t="s">
        <v>100</v>
      </c>
      <c r="B79" s="9">
        <v>1.4693968264085604</v>
      </c>
      <c r="C79" s="9">
        <v>1.4987087271548174</v>
      </c>
      <c r="D79" s="9">
        <v>1.3006664125391283</v>
      </c>
      <c r="E79" s="9">
        <v>1.3365198829233544</v>
      </c>
      <c r="F79" s="9">
        <v>1.478494790359687</v>
      </c>
      <c r="G79" s="9">
        <v>1.7959900481661977</v>
      </c>
      <c r="H79" s="9">
        <v>2.0433335186513575</v>
      </c>
      <c r="I79" s="9">
        <v>2.0531127775424296</v>
      </c>
      <c r="J79" s="9">
        <v>1.9143224581928238</v>
      </c>
      <c r="K79" s="9">
        <v>2.2354205589563767</v>
      </c>
    </row>
    <row r="80" spans="1:11" x14ac:dyDescent="0.25">
      <c r="A80" s="3" t="s">
        <v>101</v>
      </c>
      <c r="B80" s="9" t="s">
        <v>30</v>
      </c>
      <c r="C80" s="9" t="s">
        <v>30</v>
      </c>
      <c r="D80" s="9" t="s">
        <v>30</v>
      </c>
      <c r="E80" s="9" t="s">
        <v>30</v>
      </c>
      <c r="F80" s="9" t="s">
        <v>30</v>
      </c>
      <c r="G80" s="9" t="s">
        <v>30</v>
      </c>
      <c r="H80" s="9" t="s">
        <v>30</v>
      </c>
      <c r="I80" s="9" t="s">
        <v>30</v>
      </c>
      <c r="J80" s="9" t="s">
        <v>30</v>
      </c>
      <c r="K80" s="9" t="s">
        <v>30</v>
      </c>
    </row>
    <row r="81" spans="1:11" x14ac:dyDescent="0.25">
      <c r="A81" s="3" t="s">
        <v>102</v>
      </c>
      <c r="B81" s="9">
        <v>2.1806670482276242</v>
      </c>
      <c r="C81" s="9">
        <v>2.6071658020950128</v>
      </c>
      <c r="D81" s="9">
        <v>2.7409689487217745</v>
      </c>
      <c r="E81" s="9">
        <v>2.1512528905432657</v>
      </c>
      <c r="F81" s="9">
        <v>3.3117752223615953</v>
      </c>
      <c r="G81" s="9">
        <v>2.6216842928868496</v>
      </c>
      <c r="H81" s="9">
        <v>2.2050378675797355</v>
      </c>
      <c r="I81" s="9">
        <v>2.5588851629130382</v>
      </c>
      <c r="J81" s="9">
        <v>3.2405669250978946</v>
      </c>
      <c r="K81" s="9">
        <v>2.4139782024886607</v>
      </c>
    </row>
    <row r="82" spans="1:11" x14ac:dyDescent="0.25">
      <c r="A82" s="3" t="s">
        <v>103</v>
      </c>
      <c r="B82" s="9">
        <v>3.6620235301159263</v>
      </c>
      <c r="C82" s="9">
        <v>4.8499971331848419</v>
      </c>
      <c r="D82" s="9">
        <v>2.9033199033759547</v>
      </c>
      <c r="E82" s="9">
        <v>4.1721855443317928</v>
      </c>
      <c r="F82" s="9">
        <v>4.2342380705294769</v>
      </c>
      <c r="G82" s="9">
        <v>8.2069366063159652</v>
      </c>
      <c r="H82" s="9">
        <v>8.9799894302364933</v>
      </c>
      <c r="I82" s="9">
        <v>8.0514762387750629</v>
      </c>
      <c r="J82" s="9">
        <v>5.0576546281926058</v>
      </c>
      <c r="K82" s="9">
        <v>6.6457496278872226</v>
      </c>
    </row>
    <row r="83" spans="1:11" x14ac:dyDescent="0.25">
      <c r="A83" s="3" t="s">
        <v>104</v>
      </c>
      <c r="B83" s="9">
        <v>1.6259355243943621</v>
      </c>
      <c r="C83" s="9">
        <v>1.2092887955559013</v>
      </c>
      <c r="D83" s="9">
        <v>1.0053114521897042</v>
      </c>
      <c r="E83" s="9">
        <v>1.1114572869706139</v>
      </c>
      <c r="F83" s="9">
        <v>1.1863263779363173</v>
      </c>
      <c r="G83" s="9">
        <v>1.4408346151310054</v>
      </c>
      <c r="H83" s="9">
        <v>0.86142179533060814</v>
      </c>
      <c r="I83" s="9">
        <v>0.7944396572418837</v>
      </c>
      <c r="J83" s="9">
        <v>1.0839008768970615</v>
      </c>
      <c r="K83" s="9">
        <v>1.1269563610353091</v>
      </c>
    </row>
    <row r="84" spans="1:11" x14ac:dyDescent="0.25">
      <c r="A84" s="3" t="s">
        <v>105</v>
      </c>
      <c r="B84" s="9" t="s">
        <v>30</v>
      </c>
      <c r="C84" s="9" t="s">
        <v>30</v>
      </c>
      <c r="D84" s="9" t="s">
        <v>30</v>
      </c>
      <c r="E84" s="9" t="s">
        <v>30</v>
      </c>
      <c r="F84" s="9">
        <v>2.8309632049752702</v>
      </c>
      <c r="G84" s="9" t="s">
        <v>30</v>
      </c>
      <c r="H84" s="9" t="s">
        <v>30</v>
      </c>
      <c r="I84" s="9" t="s">
        <v>30</v>
      </c>
      <c r="J84" s="9" t="s">
        <v>30</v>
      </c>
      <c r="K84" s="9" t="s">
        <v>30</v>
      </c>
    </row>
    <row r="85" spans="1:11" x14ac:dyDescent="0.25">
      <c r="A85" s="3" t="s">
        <v>106</v>
      </c>
      <c r="B85" s="9">
        <v>0.79680048160301298</v>
      </c>
      <c r="C85" s="9">
        <v>0.70772716660297508</v>
      </c>
      <c r="D85" s="9">
        <v>0.72992968869675068</v>
      </c>
      <c r="E85" s="9">
        <v>0.66022158104066864</v>
      </c>
      <c r="F85" s="9">
        <v>0.69647739710118683</v>
      </c>
      <c r="G85" s="9">
        <v>0.72390007873712681</v>
      </c>
      <c r="H85" s="9">
        <v>0.76617164540765748</v>
      </c>
      <c r="I85" s="9">
        <v>0.8547403186283532</v>
      </c>
      <c r="J85" s="9">
        <v>0.93918429940394332</v>
      </c>
      <c r="K85" s="9">
        <v>0.91414386045495377</v>
      </c>
    </row>
    <row r="86" spans="1:11" x14ac:dyDescent="0.25">
      <c r="A86" s="3" t="s">
        <v>107</v>
      </c>
      <c r="B86" s="9">
        <v>2.3063485555559953</v>
      </c>
      <c r="C86" s="9">
        <v>3.8895820700629593</v>
      </c>
      <c r="D86" s="9">
        <v>2.8349159991633224</v>
      </c>
      <c r="E86" s="9">
        <v>3.2311024835062132</v>
      </c>
      <c r="F86" s="9">
        <v>3.9236413303990929</v>
      </c>
      <c r="G86" s="9">
        <v>2.7216375292562733</v>
      </c>
      <c r="H86" s="9">
        <v>2.1536220960261501</v>
      </c>
      <c r="I86" s="9">
        <v>3.342964962222108</v>
      </c>
      <c r="J86" s="9">
        <v>3.6445272103025999</v>
      </c>
      <c r="K86" s="9">
        <v>2.3240208195249266</v>
      </c>
    </row>
    <row r="87" spans="1:11" x14ac:dyDescent="0.25">
      <c r="A87" s="3" t="s">
        <v>108</v>
      </c>
      <c r="B87" s="9">
        <v>3.4074681768985657</v>
      </c>
      <c r="C87" s="9">
        <v>2.4714076346569014</v>
      </c>
      <c r="D87" s="9">
        <v>2.2296192304698872</v>
      </c>
      <c r="E87" s="9">
        <v>2.8028503172371111</v>
      </c>
      <c r="F87" s="9">
        <v>1.7386430365928405</v>
      </c>
      <c r="G87" s="9">
        <v>1.5499558584712894</v>
      </c>
      <c r="H87" s="9">
        <v>2.3518990633864272</v>
      </c>
      <c r="I87" s="9">
        <v>4.5806523027886836</v>
      </c>
      <c r="J87" s="9">
        <v>4.9052163041915415</v>
      </c>
      <c r="K87" s="9">
        <v>8.0404645063420652</v>
      </c>
    </row>
    <row r="88" spans="1:11" x14ac:dyDescent="0.25">
      <c r="A88" s="2" t="s">
        <v>109</v>
      </c>
      <c r="B88" s="9">
        <v>0.79041989608487195</v>
      </c>
      <c r="C88" s="9">
        <v>0.72373167405096817</v>
      </c>
      <c r="D88" s="9">
        <v>0.88663221745631648</v>
      </c>
      <c r="E88" s="9">
        <v>0.89431200150409385</v>
      </c>
      <c r="F88" s="9">
        <v>0.88179688932266065</v>
      </c>
      <c r="G88" s="9">
        <v>0.71845971551104415</v>
      </c>
      <c r="H88" s="9">
        <v>0.59904199599419394</v>
      </c>
      <c r="I88" s="9">
        <v>0.67054833055655438</v>
      </c>
      <c r="J88" s="9">
        <v>0.85990558945635931</v>
      </c>
      <c r="K88" s="9">
        <v>0.86653357424234934</v>
      </c>
    </row>
    <row r="89" spans="1:11" x14ac:dyDescent="0.25">
      <c r="A89" s="3" t="s">
        <v>110</v>
      </c>
      <c r="B89" s="9" t="s">
        <v>30</v>
      </c>
      <c r="C89" s="9" t="s">
        <v>30</v>
      </c>
      <c r="D89" s="9" t="s">
        <v>30</v>
      </c>
      <c r="E89" s="9" t="s">
        <v>30</v>
      </c>
      <c r="F89" s="9" t="s">
        <v>30</v>
      </c>
      <c r="G89" s="9" t="s">
        <v>30</v>
      </c>
      <c r="H89" s="9" t="s">
        <v>30</v>
      </c>
      <c r="I89" s="9" t="s">
        <v>30</v>
      </c>
      <c r="J89" s="9" t="s">
        <v>30</v>
      </c>
      <c r="K89" s="9" t="s">
        <v>30</v>
      </c>
    </row>
    <row r="90" spans="1:11" x14ac:dyDescent="0.25">
      <c r="A90" s="3" t="s">
        <v>111</v>
      </c>
      <c r="B90" s="9">
        <v>0.67041722674742998</v>
      </c>
      <c r="C90" s="9">
        <v>0.59871383061016603</v>
      </c>
      <c r="D90" s="9">
        <v>0.71530076624794692</v>
      </c>
      <c r="E90" s="9">
        <v>0.7805391254081655</v>
      </c>
      <c r="F90" s="9">
        <v>0.75523287966191133</v>
      </c>
      <c r="G90" s="9">
        <v>0.59035642352342832</v>
      </c>
      <c r="H90" s="9">
        <v>0.4729779805477578</v>
      </c>
      <c r="I90" s="9">
        <v>0.45920056461380065</v>
      </c>
      <c r="J90" s="9">
        <v>0.53966926372428137</v>
      </c>
      <c r="K90" s="9">
        <v>0.56654776913219851</v>
      </c>
    </row>
    <row r="91" spans="1:11" x14ac:dyDescent="0.25">
      <c r="A91" s="3" t="s">
        <v>112</v>
      </c>
      <c r="B91" s="9">
        <v>1.1892782836113425</v>
      </c>
      <c r="C91" s="9">
        <v>1.3986478278411623</v>
      </c>
      <c r="D91" s="9">
        <v>1.5401081582601432</v>
      </c>
      <c r="E91" s="9">
        <v>1.353253828178999</v>
      </c>
      <c r="F91" s="9">
        <v>1.1951531990529376</v>
      </c>
      <c r="G91" s="9">
        <v>1.147902628118459</v>
      </c>
      <c r="H91" s="9">
        <v>1.0210293480656549</v>
      </c>
      <c r="I91" s="9">
        <v>1.2000475370183492</v>
      </c>
      <c r="J91" s="9">
        <v>1.6776259142641572</v>
      </c>
      <c r="K91" s="9">
        <v>1.5050780139368287</v>
      </c>
    </row>
    <row r="92" spans="1:11" x14ac:dyDescent="0.25">
      <c r="A92" s="3" t="s">
        <v>113</v>
      </c>
      <c r="B92" s="9">
        <v>0.76640506757986437</v>
      </c>
      <c r="C92" s="9">
        <v>0.56257967439020851</v>
      </c>
      <c r="D92" s="9">
        <v>0.77250409252069074</v>
      </c>
      <c r="E92" s="9">
        <v>0.79772017059474343</v>
      </c>
      <c r="F92" s="9">
        <v>0.87432324910167347</v>
      </c>
      <c r="G92" s="9">
        <v>0.63695517022509573</v>
      </c>
      <c r="H92" s="9">
        <v>0.54546844951873441</v>
      </c>
      <c r="I92" s="9">
        <v>0.7122786119695621</v>
      </c>
      <c r="J92" s="9">
        <v>0.85985350949273531</v>
      </c>
      <c r="K92" s="9">
        <v>0.98115443919024059</v>
      </c>
    </row>
    <row r="93" spans="1:11" x14ac:dyDescent="0.25">
      <c r="A93" s="2" t="s">
        <v>114</v>
      </c>
      <c r="B93" s="9">
        <v>2.5798934574410359</v>
      </c>
      <c r="C93" s="9">
        <v>2.6508480189365797</v>
      </c>
      <c r="D93" s="9">
        <v>2.8470079698724451</v>
      </c>
      <c r="E93" s="9">
        <v>2.9846169908193074</v>
      </c>
      <c r="F93" s="9">
        <v>3.2794735770092647</v>
      </c>
      <c r="G93" s="9">
        <v>3.2112002864656009</v>
      </c>
      <c r="H93" s="9">
        <v>3.3532166376281607</v>
      </c>
      <c r="I93" s="9">
        <v>3.7647079465686355</v>
      </c>
      <c r="J93" s="9">
        <v>4.0864712913254113</v>
      </c>
      <c r="K93" s="9">
        <v>3.6492310615489947</v>
      </c>
    </row>
    <row r="94" spans="1:11" x14ac:dyDescent="0.25">
      <c r="A94" s="3" t="s">
        <v>115</v>
      </c>
      <c r="B94" s="9" t="s">
        <v>30</v>
      </c>
      <c r="C94" s="9" t="s">
        <v>30</v>
      </c>
      <c r="D94" s="9" t="s">
        <v>30</v>
      </c>
      <c r="E94" s="9" t="s">
        <v>30</v>
      </c>
      <c r="F94" s="9" t="s">
        <v>30</v>
      </c>
      <c r="G94" s="9" t="s">
        <v>30</v>
      </c>
      <c r="H94" s="9" t="s">
        <v>30</v>
      </c>
      <c r="I94" s="9" t="s">
        <v>30</v>
      </c>
      <c r="J94" s="9" t="s">
        <v>30</v>
      </c>
      <c r="K94" s="9" t="s">
        <v>30</v>
      </c>
    </row>
    <row r="95" spans="1:11" x14ac:dyDescent="0.25">
      <c r="A95" s="3" t="s">
        <v>116</v>
      </c>
      <c r="B95" s="9">
        <v>8.2757785813734159</v>
      </c>
      <c r="C95" s="9">
        <v>7.6249677485784177</v>
      </c>
      <c r="D95" s="9">
        <v>8.0407185975746831</v>
      </c>
      <c r="E95" s="9">
        <v>6.7529822797030361</v>
      </c>
      <c r="F95" s="9">
        <v>11.274250456581292</v>
      </c>
      <c r="G95" s="9">
        <v>9.6728775017341029</v>
      </c>
      <c r="H95" s="9">
        <v>10.876384042334598</v>
      </c>
      <c r="I95" s="9">
        <v>11.193629904961751</v>
      </c>
      <c r="J95" s="9">
        <v>12.416693525078177</v>
      </c>
      <c r="K95" s="9">
        <v>13.39737111372334</v>
      </c>
    </row>
    <row r="96" spans="1:11" x14ac:dyDescent="0.25">
      <c r="A96" s="3" t="s">
        <v>117</v>
      </c>
      <c r="B96" s="9">
        <v>1.3275420751838649</v>
      </c>
      <c r="C96" s="9">
        <v>1.4568183776808743</v>
      </c>
      <c r="D96" s="9">
        <v>1.6583026278243478</v>
      </c>
      <c r="E96" s="9">
        <v>1.8802576622201232</v>
      </c>
      <c r="F96" s="9">
        <v>1.7392372871860309</v>
      </c>
      <c r="G96" s="9">
        <v>1.7898806867494019</v>
      </c>
      <c r="H96" s="9">
        <v>1.8793439069380209</v>
      </c>
      <c r="I96" s="9">
        <v>2.1087113976157355</v>
      </c>
      <c r="J96" s="9">
        <v>2.2446370910291624</v>
      </c>
      <c r="K96" s="9">
        <v>1.8436465235435011</v>
      </c>
    </row>
    <row r="97" spans="1:11" x14ac:dyDescent="0.25">
      <c r="A97" s="2" t="s">
        <v>118</v>
      </c>
      <c r="B97" s="9">
        <v>1.005877320617768</v>
      </c>
      <c r="C97" s="9">
        <v>1.0386046421994175</v>
      </c>
      <c r="D97" s="9">
        <v>1.1341763075108471</v>
      </c>
      <c r="E97" s="9">
        <v>1.2046852380754973</v>
      </c>
      <c r="F97" s="9">
        <v>1.2432666221792601</v>
      </c>
      <c r="G97" s="9">
        <v>1.1953404169984396</v>
      </c>
      <c r="H97" s="9">
        <v>1.1010284836547688</v>
      </c>
      <c r="I97" s="9">
        <v>1.2192990313297716</v>
      </c>
      <c r="J97" s="9">
        <v>1.2980644481904691</v>
      </c>
      <c r="K97" s="9">
        <v>1.3041265618766535</v>
      </c>
    </row>
    <row r="98" spans="1:11" x14ac:dyDescent="0.25">
      <c r="A98" s="3" t="s">
        <v>119</v>
      </c>
      <c r="B98" s="9" t="s">
        <v>30</v>
      </c>
      <c r="C98" s="9" t="s">
        <v>30</v>
      </c>
      <c r="D98" s="9" t="s">
        <v>30</v>
      </c>
      <c r="E98" s="9" t="s">
        <v>30</v>
      </c>
      <c r="F98" s="9" t="s">
        <v>30</v>
      </c>
      <c r="G98" s="9" t="s">
        <v>30</v>
      </c>
      <c r="H98" s="9" t="s">
        <v>30</v>
      </c>
      <c r="I98" s="9" t="s">
        <v>30</v>
      </c>
      <c r="J98" s="9" t="s">
        <v>30</v>
      </c>
      <c r="K98" s="9" t="s">
        <v>30</v>
      </c>
    </row>
    <row r="99" spans="1:11" x14ac:dyDescent="0.25">
      <c r="A99" s="3" t="s">
        <v>120</v>
      </c>
      <c r="B99" s="9">
        <v>1.1775220016559094</v>
      </c>
      <c r="C99" s="9">
        <v>1.2466809009103177</v>
      </c>
      <c r="D99" s="9">
        <v>1.3988763036584144</v>
      </c>
      <c r="E99" s="9">
        <v>1.4760144442554497</v>
      </c>
      <c r="F99" s="9">
        <v>1.4854197102637705</v>
      </c>
      <c r="G99" s="9">
        <v>1.5152146854647004</v>
      </c>
      <c r="H99" s="9">
        <v>1.4119758981144643</v>
      </c>
      <c r="I99" s="9">
        <v>1.6019954280125259</v>
      </c>
      <c r="J99" s="9">
        <v>1.67134486726223</v>
      </c>
      <c r="K99" s="9">
        <v>1.6646295750298195</v>
      </c>
    </row>
    <row r="100" spans="1:11" x14ac:dyDescent="0.25">
      <c r="A100" s="3" t="s">
        <v>121</v>
      </c>
      <c r="B100" s="9">
        <v>0.3748312977031516</v>
      </c>
      <c r="C100" s="9">
        <v>0.33941190341420618</v>
      </c>
      <c r="D100" s="9">
        <v>0.33891532752648862</v>
      </c>
      <c r="E100" s="9">
        <v>0.41363217496975324</v>
      </c>
      <c r="F100" s="9">
        <v>0.51795550708811844</v>
      </c>
      <c r="G100" s="9">
        <v>0.33512175390862237</v>
      </c>
      <c r="H100" s="9">
        <v>0.26470182282779919</v>
      </c>
      <c r="I100" s="9">
        <v>0.31482831324040977</v>
      </c>
      <c r="J100" s="9">
        <v>0.34591469554000365</v>
      </c>
      <c r="K100" s="9">
        <v>0.37031893937679161</v>
      </c>
    </row>
    <row r="101" spans="1:11" x14ac:dyDescent="0.25">
      <c r="A101" s="2" t="s">
        <v>122</v>
      </c>
      <c r="B101" s="9">
        <v>5.6826510557654366</v>
      </c>
      <c r="C101" s="9">
        <v>6.145752894325855</v>
      </c>
      <c r="D101" s="9">
        <v>6.75677882410994</v>
      </c>
      <c r="E101" s="9">
        <v>6.8892308541470086</v>
      </c>
      <c r="F101" s="9">
        <v>6.5810755789504176</v>
      </c>
      <c r="G101" s="9">
        <v>7.4214634833136079</v>
      </c>
      <c r="H101" s="9">
        <v>4.1245675323215201</v>
      </c>
      <c r="I101" s="9">
        <v>4.7208677143752968</v>
      </c>
      <c r="J101" s="9">
        <v>5.057411189918902</v>
      </c>
      <c r="K101" s="9">
        <v>4.6573883967071525</v>
      </c>
    </row>
    <row r="102" spans="1:11" x14ac:dyDescent="0.25">
      <c r="A102" s="3" t="s">
        <v>123</v>
      </c>
      <c r="B102" s="9" t="s">
        <v>30</v>
      </c>
      <c r="C102" s="9" t="s">
        <v>30</v>
      </c>
      <c r="D102" s="9" t="s">
        <v>30</v>
      </c>
      <c r="E102" s="9" t="s">
        <v>30</v>
      </c>
      <c r="F102" s="9" t="s">
        <v>30</v>
      </c>
      <c r="G102" s="9" t="s">
        <v>30</v>
      </c>
      <c r="H102" s="9" t="s">
        <v>30</v>
      </c>
      <c r="I102" s="9" t="s">
        <v>30</v>
      </c>
      <c r="J102" s="9" t="s">
        <v>30</v>
      </c>
      <c r="K102" s="9" t="s">
        <v>30</v>
      </c>
    </row>
    <row r="103" spans="1:11" x14ac:dyDescent="0.25">
      <c r="A103" s="3" t="s">
        <v>124</v>
      </c>
      <c r="B103" s="9">
        <v>4.0334551126597837</v>
      </c>
      <c r="C103" s="9">
        <v>4.5364336886047516</v>
      </c>
      <c r="D103" s="9">
        <v>5.026476527420761</v>
      </c>
      <c r="E103" s="9">
        <v>4.8587396430721901</v>
      </c>
      <c r="F103" s="9">
        <v>4.4596527816575691</v>
      </c>
      <c r="G103" s="9">
        <v>5.2343982964474902</v>
      </c>
      <c r="H103" s="9">
        <v>2.4169883833927455</v>
      </c>
      <c r="I103" s="9">
        <v>2.7976222558715911</v>
      </c>
      <c r="J103" s="9">
        <v>3.2325659174909087</v>
      </c>
      <c r="K103" s="9">
        <v>2.8698427669893345</v>
      </c>
    </row>
    <row r="104" spans="1:11" x14ac:dyDescent="0.25">
      <c r="A104" s="3" t="s">
        <v>125</v>
      </c>
      <c r="B104" s="9">
        <v>10.223134359708766</v>
      </c>
      <c r="C104" s="9">
        <v>10.657793497038409</v>
      </c>
      <c r="D104" s="9">
        <v>11.654198207667399</v>
      </c>
      <c r="E104" s="9">
        <v>12.490046478108622</v>
      </c>
      <c r="F104" s="9">
        <v>12.416857209929368</v>
      </c>
      <c r="G104" s="9">
        <v>12.352560705372438</v>
      </c>
      <c r="H104" s="9">
        <v>12.336357233355969</v>
      </c>
      <c r="I104" s="9">
        <v>12.811735656238566</v>
      </c>
      <c r="J104" s="9">
        <v>13.015495354049506</v>
      </c>
      <c r="K104" s="9">
        <v>13.155253165534964</v>
      </c>
    </row>
    <row r="105" spans="1:11" x14ac:dyDescent="0.25">
      <c r="A105" s="2" t="s">
        <v>126</v>
      </c>
      <c r="B105" s="9">
        <v>6.3601076039065756</v>
      </c>
      <c r="C105" s="9">
        <v>6.1669589590979301</v>
      </c>
      <c r="D105" s="9">
        <v>6.5140858780190856</v>
      </c>
      <c r="E105" s="9">
        <v>6.5712760321049126</v>
      </c>
      <c r="F105" s="9">
        <v>7.2200990053183798</v>
      </c>
      <c r="G105" s="9">
        <v>7.561058096287625</v>
      </c>
      <c r="H105" s="9">
        <v>10.39104049237219</v>
      </c>
      <c r="I105" s="9">
        <v>10.862631324806646</v>
      </c>
      <c r="J105" s="9">
        <v>10.120696706086196</v>
      </c>
      <c r="K105" s="9">
        <v>9.2538895058244179</v>
      </c>
    </row>
    <row r="106" spans="1:11" x14ac:dyDescent="0.25">
      <c r="A106" s="3" t="s">
        <v>127</v>
      </c>
      <c r="B106" s="9" t="s">
        <v>30</v>
      </c>
      <c r="C106" s="9" t="s">
        <v>30</v>
      </c>
      <c r="D106" s="9" t="s">
        <v>30</v>
      </c>
      <c r="E106" s="9" t="s">
        <v>30</v>
      </c>
      <c r="F106" s="9"/>
      <c r="G106" s="9" t="s">
        <v>30</v>
      </c>
      <c r="H106" s="9" t="s">
        <v>30</v>
      </c>
      <c r="I106" s="9" t="s">
        <v>30</v>
      </c>
      <c r="J106" s="9" t="s">
        <v>30</v>
      </c>
      <c r="K106" s="9" t="s">
        <v>30</v>
      </c>
    </row>
    <row r="107" spans="1:11" x14ac:dyDescent="0.25">
      <c r="A107" s="3" t="s">
        <v>128</v>
      </c>
      <c r="B107" s="9">
        <v>3.6163359903035723</v>
      </c>
      <c r="C107" s="9">
        <v>3.3178342245011807</v>
      </c>
      <c r="D107" s="9">
        <v>3.5257413215041704</v>
      </c>
      <c r="E107" s="9">
        <v>3.012910287374527</v>
      </c>
      <c r="F107" s="9">
        <v>3.366347929277711</v>
      </c>
      <c r="G107" s="9">
        <v>3.6788256017781045</v>
      </c>
      <c r="H107" s="9">
        <v>4.1952491963862206</v>
      </c>
      <c r="I107" s="9">
        <v>4.1118142323197588</v>
      </c>
      <c r="J107" s="9">
        <v>4.4923506661634418</v>
      </c>
      <c r="K107" s="9">
        <v>4.1068116374054542</v>
      </c>
    </row>
    <row r="108" spans="1:11" x14ac:dyDescent="0.25">
      <c r="A108" s="3" t="s">
        <v>129</v>
      </c>
      <c r="B108" s="9">
        <v>1.0658902394600973</v>
      </c>
      <c r="C108" s="9">
        <v>1.1300377649467575</v>
      </c>
      <c r="D108" s="9">
        <v>1.0396134373897552</v>
      </c>
      <c r="E108" s="9">
        <v>0.98186510761908385</v>
      </c>
      <c r="F108" s="9">
        <v>1.1675911572661128</v>
      </c>
      <c r="G108" s="9">
        <v>0.89622748246781991</v>
      </c>
      <c r="H108" s="9">
        <v>0.71177792622604719</v>
      </c>
      <c r="I108" s="9">
        <v>0.59909002267361966</v>
      </c>
      <c r="J108" s="9">
        <v>0.7056726255417366</v>
      </c>
      <c r="K108" s="9">
        <v>0.67161590009512273</v>
      </c>
    </row>
    <row r="109" spans="1:11" x14ac:dyDescent="0.25">
      <c r="A109" s="3" t="s">
        <v>130</v>
      </c>
      <c r="B109" s="9">
        <v>15.897333328431085</v>
      </c>
      <c r="C109" s="9">
        <v>16.121727971827077</v>
      </c>
      <c r="D109" s="9">
        <v>15.871198584130882</v>
      </c>
      <c r="E109" s="9">
        <v>19.783711458257869</v>
      </c>
      <c r="F109" s="9">
        <v>21.646334744176091</v>
      </c>
      <c r="G109" s="9">
        <v>21.076560380968036</v>
      </c>
      <c r="H109" s="9">
        <v>32.236095258975112</v>
      </c>
      <c r="I109" s="9">
        <v>34.771917023589737</v>
      </c>
      <c r="J109" s="9">
        <v>32.90714901945524</v>
      </c>
      <c r="K109" s="9">
        <v>28.886818106068713</v>
      </c>
    </row>
    <row r="110" spans="1:11" x14ac:dyDescent="0.25">
      <c r="A110" s="2" t="s">
        <v>131</v>
      </c>
      <c r="B110" s="9">
        <v>4.3834352078194954</v>
      </c>
      <c r="C110" s="9">
        <v>4.3611666500465374</v>
      </c>
      <c r="D110" s="9">
        <v>4.2726236042518293</v>
      </c>
      <c r="E110" s="9">
        <v>4.7173209975381454</v>
      </c>
      <c r="F110" s="9">
        <v>4.4008155633560051</v>
      </c>
      <c r="G110" s="9">
        <v>4.9107899717951664</v>
      </c>
      <c r="H110" s="9">
        <v>5.2245932116605971</v>
      </c>
      <c r="I110" s="9">
        <v>6.6319673548308602</v>
      </c>
      <c r="J110" s="9">
        <v>6.2584652378933283</v>
      </c>
      <c r="K110" s="9">
        <v>5.6465072664644831</v>
      </c>
    </row>
    <row r="111" spans="1:11" x14ac:dyDescent="0.25">
      <c r="A111" s="3" t="s">
        <v>132</v>
      </c>
      <c r="B111" s="9" t="s">
        <v>30</v>
      </c>
      <c r="C111" s="9" t="s">
        <v>30</v>
      </c>
      <c r="D111" s="9" t="s">
        <v>30</v>
      </c>
      <c r="E111" s="9" t="s">
        <v>30</v>
      </c>
      <c r="F111" s="9" t="s">
        <v>30</v>
      </c>
      <c r="G111" s="9" t="s">
        <v>30</v>
      </c>
      <c r="H111" s="9" t="s">
        <v>30</v>
      </c>
      <c r="I111" s="9" t="s">
        <v>30</v>
      </c>
      <c r="J111" s="9" t="s">
        <v>30</v>
      </c>
      <c r="K111" s="9" t="s">
        <v>30</v>
      </c>
    </row>
    <row r="112" spans="1:11" x14ac:dyDescent="0.25">
      <c r="A112" s="3" t="s">
        <v>133</v>
      </c>
      <c r="B112" s="9">
        <v>5.9781365158421185</v>
      </c>
      <c r="C112" s="9">
        <v>5.9729685651950195</v>
      </c>
      <c r="D112" s="9">
        <v>5.6677949939670675</v>
      </c>
      <c r="E112" s="9">
        <v>6.2065756279709783</v>
      </c>
      <c r="F112" s="9">
        <v>5.9100220382305952</v>
      </c>
      <c r="G112" s="9">
        <v>6.663991112161697</v>
      </c>
      <c r="H112" s="9">
        <v>7.0807454759361725</v>
      </c>
      <c r="I112" s="9">
        <v>9.3450464142686744</v>
      </c>
      <c r="J112" s="9">
        <v>8.7395310013274159</v>
      </c>
      <c r="K112" s="9">
        <v>7.7533891877080379</v>
      </c>
    </row>
    <row r="113" spans="1:11" x14ac:dyDescent="0.25">
      <c r="A113" s="3" t="s">
        <v>134</v>
      </c>
      <c r="B113" s="9">
        <v>2.5023161970326284</v>
      </c>
      <c r="C113" s="9">
        <v>2.2363699413466263</v>
      </c>
      <c r="D113" s="9">
        <v>2.3124308374115157</v>
      </c>
      <c r="E113" s="9">
        <v>2.3283532455679499</v>
      </c>
      <c r="F113" s="9">
        <v>2.0431335464221689</v>
      </c>
      <c r="G113" s="9">
        <v>1.9469521266243208</v>
      </c>
      <c r="H113" s="9">
        <v>2.0013741517794785</v>
      </c>
      <c r="I113" s="9">
        <v>2.308215298855536</v>
      </c>
      <c r="J113" s="9">
        <v>2.2167453892835871</v>
      </c>
      <c r="K113" s="9">
        <v>1.9404289226048614</v>
      </c>
    </row>
    <row r="114" spans="1:11" x14ac:dyDescent="0.25">
      <c r="A114" s="3" t="s">
        <v>135</v>
      </c>
      <c r="B114" s="9">
        <v>1.6614073465910508</v>
      </c>
      <c r="C114" s="9">
        <v>1.6501280347671534</v>
      </c>
      <c r="D114" s="9">
        <v>1.5489600116463735</v>
      </c>
      <c r="E114" s="9">
        <v>1.896268257486263</v>
      </c>
      <c r="F114" s="9">
        <v>1.8672019968956632</v>
      </c>
      <c r="G114" s="9">
        <v>1.9574641533756294</v>
      </c>
      <c r="H114" s="9">
        <v>1.945595590511574</v>
      </c>
      <c r="I114" s="9">
        <v>1.8523655520924687</v>
      </c>
      <c r="J114" s="9">
        <v>2.2818204039831751</v>
      </c>
      <c r="K114" s="9">
        <v>2.0874848766434506</v>
      </c>
    </row>
    <row r="115" spans="1:11" x14ac:dyDescent="0.25">
      <c r="A115" s="2" t="s">
        <v>136</v>
      </c>
      <c r="B115" s="9">
        <v>7.4380056459128392</v>
      </c>
      <c r="C115" s="9">
        <v>7.7141032389457624</v>
      </c>
      <c r="D115" s="9">
        <v>7.4551264845051923</v>
      </c>
      <c r="E115" s="9">
        <v>8.4393592259137726</v>
      </c>
      <c r="F115" s="9">
        <v>8.6688209172342425</v>
      </c>
      <c r="G115" s="9">
        <v>10.274942578306296</v>
      </c>
      <c r="H115" s="9">
        <v>9.3731533221799221</v>
      </c>
      <c r="I115" s="9">
        <v>9.2409003535118242</v>
      </c>
      <c r="J115" s="9">
        <v>9.5833153014511403</v>
      </c>
      <c r="K115" s="9">
        <v>9.4939035204343316</v>
      </c>
    </row>
    <row r="116" spans="1:11" x14ac:dyDescent="0.25">
      <c r="A116" s="3" t="s">
        <v>137</v>
      </c>
      <c r="B116" s="9" t="s">
        <v>30</v>
      </c>
      <c r="C116" s="9" t="s">
        <v>30</v>
      </c>
      <c r="D116" s="9" t="s">
        <v>30</v>
      </c>
      <c r="E116" s="9" t="s">
        <v>30</v>
      </c>
      <c r="F116" s="9" t="s">
        <v>30</v>
      </c>
      <c r="G116" s="9" t="s">
        <v>30</v>
      </c>
      <c r="H116" s="9" t="s">
        <v>30</v>
      </c>
      <c r="I116" s="9" t="s">
        <v>30</v>
      </c>
      <c r="J116" s="9" t="s">
        <v>30</v>
      </c>
      <c r="K116" s="9" t="s">
        <v>30</v>
      </c>
    </row>
    <row r="117" spans="1:11" x14ac:dyDescent="0.25">
      <c r="A117" s="3" t="s">
        <v>138</v>
      </c>
      <c r="B117" s="9">
        <v>9.3591870923212142</v>
      </c>
      <c r="C117" s="9">
        <v>10.018924415175338</v>
      </c>
      <c r="D117" s="9">
        <v>9.2883534511656745</v>
      </c>
      <c r="E117" s="9">
        <v>9.8897283924169894</v>
      </c>
      <c r="F117" s="9">
        <v>9.4215062156543503</v>
      </c>
      <c r="G117" s="9">
        <v>11.145245168620066</v>
      </c>
      <c r="H117" s="9">
        <v>9.9816722503936646</v>
      </c>
      <c r="I117" s="9">
        <v>9.9287068226125328</v>
      </c>
      <c r="J117" s="9">
        <v>10.025485331230508</v>
      </c>
      <c r="K117" s="9">
        <v>9.9325704143263565</v>
      </c>
    </row>
    <row r="118" spans="1:11" x14ac:dyDescent="0.25">
      <c r="A118" s="3" t="s">
        <v>139</v>
      </c>
      <c r="B118" s="9">
        <v>2.8918675267701484</v>
      </c>
      <c r="C118" s="9">
        <v>2.8340192901329049</v>
      </c>
      <c r="D118" s="9">
        <v>2.803379070512162</v>
      </c>
      <c r="E118" s="9">
        <v>3.4676260791690581</v>
      </c>
      <c r="F118" s="9">
        <v>3.9879537184037783</v>
      </c>
      <c r="G118" s="9">
        <v>4.7561159733413696</v>
      </c>
      <c r="H118" s="9">
        <v>5.3440743379158944</v>
      </c>
      <c r="I118" s="9">
        <v>5.2420007238808966</v>
      </c>
      <c r="J118" s="9">
        <v>5.3953284269862074</v>
      </c>
      <c r="K118" s="9">
        <v>5.2212655146603382</v>
      </c>
    </row>
    <row r="119" spans="1:11" x14ac:dyDescent="0.25">
      <c r="A119" s="3" t="s">
        <v>140</v>
      </c>
      <c r="B119" s="9">
        <v>17.876958583673701</v>
      </c>
      <c r="C119" s="9">
        <v>18.502764811622445</v>
      </c>
      <c r="D119" s="9">
        <v>17.835643040387342</v>
      </c>
      <c r="E119" s="9">
        <v>18.813228495298134</v>
      </c>
      <c r="F119" s="9">
        <v>19.015688678755847</v>
      </c>
      <c r="G119" s="9">
        <v>25.317545532481645</v>
      </c>
      <c r="H119" s="9">
        <v>21.163352008825573</v>
      </c>
      <c r="I119" s="9">
        <v>24.094496049504823</v>
      </c>
      <c r="J119" s="9">
        <v>26.534963146076709</v>
      </c>
      <c r="K119" s="9">
        <v>22.102930873118829</v>
      </c>
    </row>
    <row r="120" spans="1:11" x14ac:dyDescent="0.25">
      <c r="A120" s="3" t="s">
        <v>141</v>
      </c>
      <c r="B120" s="9">
        <v>5.2505627496016416</v>
      </c>
      <c r="C120" s="9">
        <v>5.5040638384475509</v>
      </c>
      <c r="D120" s="9">
        <v>4.8589760022549786</v>
      </c>
      <c r="E120" s="9">
        <v>6.189678268073104</v>
      </c>
      <c r="F120" s="9">
        <v>6.8111009413265204</v>
      </c>
      <c r="G120" s="9">
        <v>7.6540694391461113</v>
      </c>
      <c r="H120" s="9">
        <v>7.1735402765241494</v>
      </c>
      <c r="I120" s="9">
        <v>6.6179001167803806</v>
      </c>
      <c r="J120" s="9">
        <v>7.0733909963894828</v>
      </c>
      <c r="K120" s="9">
        <v>7.5829082165109547</v>
      </c>
    </row>
    <row r="121" spans="1:11" x14ac:dyDescent="0.25">
      <c r="A121" s="2" t="s">
        <v>142</v>
      </c>
      <c r="B121" s="9">
        <v>6.6308637562951764</v>
      </c>
      <c r="C121" s="9">
        <v>7.4920885584859072</v>
      </c>
      <c r="D121" s="9">
        <v>6.6516001867849148</v>
      </c>
      <c r="E121" s="9">
        <v>7.4719377324465643</v>
      </c>
      <c r="F121" s="9">
        <v>8.072040172480305</v>
      </c>
      <c r="G121" s="9">
        <v>7.7426633289316804</v>
      </c>
      <c r="H121" s="9">
        <v>10.089988028557769</v>
      </c>
      <c r="I121" s="9">
        <v>9.2517812210165431</v>
      </c>
      <c r="J121" s="9">
        <v>8.1930255214364323</v>
      </c>
      <c r="K121" s="9">
        <v>8.3698913478958321</v>
      </c>
    </row>
    <row r="122" spans="1:11" x14ac:dyDescent="0.25">
      <c r="A122" s="3" t="s">
        <v>143</v>
      </c>
      <c r="B122" s="9" t="s">
        <v>30</v>
      </c>
      <c r="C122" s="9" t="s">
        <v>30</v>
      </c>
      <c r="D122" s="9" t="s">
        <v>30</v>
      </c>
      <c r="E122" s="9" t="s">
        <v>30</v>
      </c>
      <c r="F122" s="9" t="s">
        <v>30</v>
      </c>
      <c r="G122" s="9" t="s">
        <v>30</v>
      </c>
      <c r="H122" s="9" t="s">
        <v>30</v>
      </c>
      <c r="I122" s="9" t="s">
        <v>30</v>
      </c>
      <c r="J122" s="9" t="s">
        <v>30</v>
      </c>
      <c r="K122" s="9" t="s">
        <v>30</v>
      </c>
    </row>
    <row r="123" spans="1:11" x14ac:dyDescent="0.25">
      <c r="A123" s="3" t="s">
        <v>144</v>
      </c>
      <c r="B123" s="9">
        <v>7.4288385761242406</v>
      </c>
      <c r="C123" s="9">
        <v>6.979083641425416</v>
      </c>
      <c r="D123" s="9">
        <v>6.6152597846637429</v>
      </c>
      <c r="E123" s="9">
        <v>7.9251050561556591</v>
      </c>
      <c r="F123" s="9">
        <v>7.1116172763151315</v>
      </c>
      <c r="G123" s="9">
        <v>7.0136956301904174</v>
      </c>
      <c r="H123" s="9">
        <v>6.812616895848854</v>
      </c>
      <c r="I123" s="9">
        <v>5.3415447165136589</v>
      </c>
      <c r="J123" s="9">
        <v>7.431394098329192</v>
      </c>
      <c r="K123" s="9">
        <v>7.8944043162858994</v>
      </c>
    </row>
    <row r="124" spans="1:11" x14ac:dyDescent="0.25">
      <c r="A124" s="3" t="s">
        <v>145</v>
      </c>
      <c r="B124" s="9">
        <v>5.6346857323028674</v>
      </c>
      <c r="C124" s="9">
        <v>7.911161508776317</v>
      </c>
      <c r="D124" s="9">
        <v>5.7857768039527464</v>
      </c>
      <c r="E124" s="9">
        <v>7.4136377348425722</v>
      </c>
      <c r="F124" s="9">
        <v>7.6782430643900561</v>
      </c>
      <c r="G124" s="9">
        <v>4.1826790798727345</v>
      </c>
      <c r="H124" s="9">
        <v>5.9368944137677566</v>
      </c>
      <c r="I124" s="9">
        <v>9.8865382183205206</v>
      </c>
      <c r="J124" s="9">
        <v>7.6050841679244483</v>
      </c>
      <c r="K124" s="9">
        <v>6.6156678334913002</v>
      </c>
    </row>
    <row r="125" spans="1:11" x14ac:dyDescent="0.25">
      <c r="A125" s="3" t="s">
        <v>146</v>
      </c>
      <c r="B125" s="9">
        <v>7.2983260088525217</v>
      </c>
      <c r="C125" s="9">
        <v>8.3830679566135586</v>
      </c>
      <c r="D125" s="9">
        <v>7.1563017459082534</v>
      </c>
      <c r="E125" s="9">
        <v>7.7689408706255065</v>
      </c>
      <c r="F125" s="9">
        <v>9.1944853096077868</v>
      </c>
      <c r="G125" s="9">
        <v>9.6629709035109279</v>
      </c>
      <c r="H125" s="9">
        <v>11.05077472267886</v>
      </c>
      <c r="I125" s="9">
        <v>10.005055870021708</v>
      </c>
      <c r="J125" s="9">
        <v>8.4812445027004912</v>
      </c>
      <c r="K125" s="9">
        <v>9.188601490811271</v>
      </c>
    </row>
    <row r="126" spans="1:11" x14ac:dyDescent="0.25">
      <c r="A126" s="3" t="s">
        <v>147</v>
      </c>
      <c r="B126" s="9">
        <v>4.1972438815627759</v>
      </c>
      <c r="C126" s="9">
        <v>5.2956183891409205</v>
      </c>
      <c r="D126" s="9">
        <v>5.4076654188932061</v>
      </c>
      <c r="E126" s="9">
        <v>5.9064027191299235</v>
      </c>
      <c r="F126" s="9">
        <v>5.8530986620913978</v>
      </c>
      <c r="G126" s="9">
        <v>5.3329620156658049</v>
      </c>
      <c r="H126" s="9">
        <v>14.650134216376047</v>
      </c>
      <c r="I126" s="9">
        <v>12.548747891912782</v>
      </c>
      <c r="J126" s="9">
        <v>8.3580818968144701</v>
      </c>
      <c r="K126" s="9">
        <v>7.3535536303432787</v>
      </c>
    </row>
    <row r="127" spans="1:11" x14ac:dyDescent="0.25">
      <c r="A127" s="2" t="s">
        <v>148</v>
      </c>
      <c r="B127" s="9">
        <v>4.318205915377118</v>
      </c>
      <c r="C127" s="9">
        <v>4.2842490083191294</v>
      </c>
      <c r="D127" s="9">
        <v>4.3339066157378925</v>
      </c>
      <c r="E127" s="9">
        <v>4.3423657788171823</v>
      </c>
      <c r="F127" s="9">
        <v>5.2398232203575645</v>
      </c>
      <c r="G127" s="9">
        <v>5.5699582722316894</v>
      </c>
      <c r="H127" s="9">
        <v>5.300891620379395</v>
      </c>
      <c r="I127" s="9">
        <v>5.7706596953228919</v>
      </c>
      <c r="J127" s="9">
        <v>6.4968018506193213</v>
      </c>
      <c r="K127" s="9">
        <v>5.7287905801498944</v>
      </c>
    </row>
    <row r="128" spans="1:11" x14ac:dyDescent="0.25">
      <c r="A128" s="3" t="s">
        <v>149</v>
      </c>
      <c r="B128" s="9" t="s">
        <v>30</v>
      </c>
      <c r="C128" s="9" t="s">
        <v>30</v>
      </c>
      <c r="D128" s="9" t="s">
        <v>30</v>
      </c>
      <c r="E128" s="9" t="s">
        <v>30</v>
      </c>
      <c r="F128" s="9" t="s">
        <v>30</v>
      </c>
      <c r="G128" s="9" t="s">
        <v>30</v>
      </c>
      <c r="H128" s="9" t="s">
        <v>30</v>
      </c>
      <c r="I128" s="9" t="s">
        <v>30</v>
      </c>
      <c r="J128" s="9" t="s">
        <v>30</v>
      </c>
      <c r="K128" s="9" t="s">
        <v>30</v>
      </c>
    </row>
    <row r="129" spans="1:11" x14ac:dyDescent="0.25">
      <c r="A129" s="3" t="s">
        <v>150</v>
      </c>
      <c r="B129" s="9">
        <v>4.0678007174890123</v>
      </c>
      <c r="C129" s="9">
        <v>4.5459168880194349</v>
      </c>
      <c r="D129" s="9">
        <v>4.3564005269738617</v>
      </c>
      <c r="E129" s="9">
        <v>4.5928310394675531</v>
      </c>
      <c r="F129" s="9">
        <v>5.2514926344897468</v>
      </c>
      <c r="G129" s="9">
        <v>5.6074925351521863</v>
      </c>
      <c r="H129" s="9">
        <v>4.9828207272848655</v>
      </c>
      <c r="I129" s="9">
        <v>5.1796342846899783</v>
      </c>
      <c r="J129" s="9">
        <v>6.0315398336586759</v>
      </c>
      <c r="K129" s="9">
        <v>4.9998553241465808</v>
      </c>
    </row>
    <row r="130" spans="1:11" x14ac:dyDescent="0.25">
      <c r="A130" s="3" t="s">
        <v>151</v>
      </c>
      <c r="B130" s="9">
        <v>4.6223679389810126</v>
      </c>
      <c r="C130" s="9">
        <v>3.9595874552484358</v>
      </c>
      <c r="D130" s="9">
        <v>4.258358352147952</v>
      </c>
      <c r="E130" s="9">
        <v>3.9994883174569367</v>
      </c>
      <c r="F130" s="9">
        <v>5.1794475294801048</v>
      </c>
      <c r="G130" s="9">
        <v>5.4232201017439516</v>
      </c>
      <c r="H130" s="9">
        <v>5.6218561803164384</v>
      </c>
      <c r="I130" s="9">
        <v>6.4276099611777724</v>
      </c>
      <c r="J130" s="9">
        <v>7.0309752627767219</v>
      </c>
      <c r="K130" s="9">
        <v>6.6775899492470003</v>
      </c>
    </row>
    <row r="131" spans="1:11" x14ac:dyDescent="0.25">
      <c r="A131" s="3" t="s">
        <v>152</v>
      </c>
      <c r="B131" s="9">
        <v>5.7948410758763682</v>
      </c>
      <c r="C131" s="9">
        <v>7.7663338908747939</v>
      </c>
      <c r="D131" s="9">
        <v>8.1742933643363376</v>
      </c>
      <c r="E131" s="9">
        <v>10.99310426322333</v>
      </c>
      <c r="F131" s="9">
        <v>8.548275676360257</v>
      </c>
      <c r="G131" s="9">
        <v>19.334073258619238</v>
      </c>
      <c r="H131" s="9">
        <v>20.410671273100363</v>
      </c>
      <c r="I131" s="9">
        <v>21.089101513857639</v>
      </c>
      <c r="J131" s="9">
        <v>8.030354322898738</v>
      </c>
      <c r="K131" s="9">
        <v>12.615184419006599</v>
      </c>
    </row>
    <row r="132" spans="1:11" x14ac:dyDescent="0.25">
      <c r="A132" s="3" t="s">
        <v>153</v>
      </c>
      <c r="B132" s="9" t="s">
        <v>30</v>
      </c>
      <c r="C132" s="9" t="s">
        <v>30</v>
      </c>
      <c r="D132" s="9" t="s">
        <v>30</v>
      </c>
      <c r="E132" s="9" t="s">
        <v>30</v>
      </c>
      <c r="F132" s="9" t="s">
        <v>30</v>
      </c>
      <c r="G132" s="9" t="s">
        <v>30</v>
      </c>
      <c r="H132" s="9" t="s">
        <v>30</v>
      </c>
      <c r="I132" s="9" t="s">
        <v>30</v>
      </c>
      <c r="J132" s="9" t="s">
        <v>30</v>
      </c>
      <c r="K132" s="9" t="s">
        <v>30</v>
      </c>
    </row>
    <row r="133" spans="1:11" x14ac:dyDescent="0.25">
      <c r="A133" s="2" t="s">
        <v>154</v>
      </c>
      <c r="B133" s="9">
        <v>5.5257789554730339</v>
      </c>
      <c r="C133" s="9">
        <v>5.5478452427637706</v>
      </c>
      <c r="D133" s="9">
        <v>5.5360120454766584</v>
      </c>
      <c r="E133" s="9">
        <v>5.8725322217610092</v>
      </c>
      <c r="F133" s="9">
        <v>6.177439615897776</v>
      </c>
      <c r="G133" s="9">
        <v>6.6165098542281964</v>
      </c>
      <c r="H133" s="9">
        <v>6.8464625899198488</v>
      </c>
      <c r="I133" s="9">
        <v>6.9075929726642142</v>
      </c>
      <c r="J133" s="9">
        <v>7.0000187305499839</v>
      </c>
      <c r="K133" s="9">
        <v>6.6859745645042805</v>
      </c>
    </row>
  </sheetData>
  <hyperlinks>
    <hyperlink ref="A2" location="'Cover page'!A1" display="'Cover page'!A1" xr:uid="{741BF259-F0B9-4B4D-A537-63722CE75A15}"/>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CEB96-92E3-4B53-B93D-B422A6E74058}">
  <dimension ref="A1:K133"/>
  <sheetViews>
    <sheetView zoomScale="85" zoomScaleNormal="85" workbookViewId="0">
      <selection activeCell="B2" sqref="B2"/>
    </sheetView>
  </sheetViews>
  <sheetFormatPr defaultRowHeight="15" x14ac:dyDescent="0.25"/>
  <cols>
    <col min="1" max="1" width="122.28515625" bestFit="1" customWidth="1"/>
    <col min="2" max="2" width="17.42578125" bestFit="1" customWidth="1"/>
    <col min="3" max="10" width="7.85546875" bestFit="1" customWidth="1"/>
    <col min="11" max="11" width="8.85546875" bestFit="1" customWidth="1"/>
    <col min="12" max="12" width="13.85546875" bestFit="1" customWidth="1"/>
    <col min="13" max="13" width="14.42578125" bestFit="1" customWidth="1"/>
    <col min="14" max="14" width="13.85546875" bestFit="1" customWidth="1"/>
    <col min="15" max="15" width="14.42578125" bestFit="1" customWidth="1"/>
    <col min="16" max="16" width="13.85546875" bestFit="1" customWidth="1"/>
    <col min="17" max="17" width="14.42578125" bestFit="1" customWidth="1"/>
    <col min="18" max="18" width="13.85546875" bestFit="1" customWidth="1"/>
    <col min="19" max="19" width="14.42578125" bestFit="1" customWidth="1"/>
    <col min="20" max="20" width="13.85546875" bestFit="1" customWidth="1"/>
    <col min="21" max="21" width="14.42578125" bestFit="1" customWidth="1"/>
  </cols>
  <sheetData>
    <row r="1" spans="1:11" ht="18" thickBot="1" x14ac:dyDescent="0.35">
      <c r="A1" s="4" t="str">
        <f>'Cover page'!$A$19</f>
        <v>Table 1.3. Claims (incidence rate) by Industry (ANZSIC subdivision), 10 years to 2024-25</v>
      </c>
      <c r="B1" s="5"/>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156</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28</v>
      </c>
      <c r="B8" s="9">
        <v>17.96341622680967</v>
      </c>
      <c r="C8" s="9">
        <v>18.435382015618067</v>
      </c>
      <c r="D8" s="9">
        <v>16.73856288620733</v>
      </c>
      <c r="E8" s="9">
        <v>17.59337914742278</v>
      </c>
      <c r="F8" s="9">
        <v>18.301903039257034</v>
      </c>
      <c r="G8" s="9">
        <v>20.587334387488081</v>
      </c>
      <c r="H8" s="9">
        <v>20.942061868830365</v>
      </c>
      <c r="I8" s="9">
        <v>21.132728831575818</v>
      </c>
      <c r="J8" s="9">
        <v>19.408567949527402</v>
      </c>
      <c r="K8" s="9">
        <v>18.356768269740328</v>
      </c>
    </row>
    <row r="9" spans="1:11" x14ac:dyDescent="0.25">
      <c r="A9" s="3" t="s">
        <v>29</v>
      </c>
      <c r="B9" s="9" t="s">
        <v>30</v>
      </c>
      <c r="C9" s="9" t="s">
        <v>30</v>
      </c>
      <c r="D9" s="9" t="s">
        <v>30</v>
      </c>
      <c r="E9" s="9" t="s">
        <v>30</v>
      </c>
      <c r="F9" s="9" t="s">
        <v>30</v>
      </c>
      <c r="G9" s="9" t="s">
        <v>30</v>
      </c>
      <c r="H9" s="9" t="s">
        <v>30</v>
      </c>
      <c r="I9" s="9" t="s">
        <v>30</v>
      </c>
      <c r="J9" s="9" t="s">
        <v>30</v>
      </c>
      <c r="K9" s="9" t="s">
        <v>30</v>
      </c>
    </row>
    <row r="10" spans="1:11" x14ac:dyDescent="0.25">
      <c r="A10" s="3" t="s">
        <v>31</v>
      </c>
      <c r="B10" s="9">
        <v>16.796171394777911</v>
      </c>
      <c r="C10" s="9">
        <v>18.489191679948963</v>
      </c>
      <c r="D10" s="9">
        <v>16.170522978563191</v>
      </c>
      <c r="E10" s="9">
        <v>16.177599814299164</v>
      </c>
      <c r="F10" s="9">
        <v>16.80539373132822</v>
      </c>
      <c r="G10" s="9">
        <v>18.323889967088764</v>
      </c>
      <c r="H10" s="9">
        <v>19.321458435493298</v>
      </c>
      <c r="I10" s="9">
        <v>19.403529900787088</v>
      </c>
      <c r="J10" s="9">
        <v>17.702910071619542</v>
      </c>
      <c r="K10" s="9">
        <v>17.017743058111279</v>
      </c>
    </row>
    <row r="11" spans="1:11" x14ac:dyDescent="0.25">
      <c r="A11" s="3" t="s">
        <v>32</v>
      </c>
      <c r="B11" s="9">
        <v>11.492999962327282</v>
      </c>
      <c r="C11" s="9">
        <v>10.57782548964688</v>
      </c>
      <c r="D11" s="9">
        <v>8.1269615035163607</v>
      </c>
      <c r="E11" s="9">
        <v>17.958247185851047</v>
      </c>
      <c r="F11" s="9">
        <v>13.031873156710073</v>
      </c>
      <c r="G11" s="9">
        <v>19.262927853330822</v>
      </c>
      <c r="H11" s="9">
        <v>13.451494845146113</v>
      </c>
      <c r="I11" s="9">
        <v>30.436663871088758</v>
      </c>
      <c r="J11" s="9">
        <v>22.936294254462311</v>
      </c>
      <c r="K11" s="9">
        <v>30.383436807632638</v>
      </c>
    </row>
    <row r="12" spans="1:11" x14ac:dyDescent="0.25">
      <c r="A12" s="3" t="s">
        <v>33</v>
      </c>
      <c r="B12" s="9">
        <v>21.501036096144784</v>
      </c>
      <c r="C12" s="9">
        <v>17.851700262970141</v>
      </c>
      <c r="D12" s="9">
        <v>19.287552544226806</v>
      </c>
      <c r="E12" s="9">
        <v>22.315612108919876</v>
      </c>
      <c r="F12" s="9">
        <v>22.357666979775313</v>
      </c>
      <c r="G12" s="9">
        <v>26.187730070255704</v>
      </c>
      <c r="H12" s="9">
        <v>25.77207420012585</v>
      </c>
      <c r="I12" s="9">
        <v>31.579052594541608</v>
      </c>
      <c r="J12" s="9">
        <v>27.854156429101909</v>
      </c>
      <c r="K12" s="9">
        <v>21.08393798413649</v>
      </c>
    </row>
    <row r="13" spans="1:11" x14ac:dyDescent="0.25">
      <c r="A13" s="3" t="s">
        <v>34</v>
      </c>
      <c r="B13" s="9">
        <v>13.026902552781896</v>
      </c>
      <c r="C13" s="9">
        <v>11.411195549614321</v>
      </c>
      <c r="D13" s="9">
        <v>13.353671460176542</v>
      </c>
      <c r="E13" s="9">
        <v>9.0649269131964036</v>
      </c>
      <c r="F13" s="9">
        <v>12.934820259127504</v>
      </c>
      <c r="G13" s="9">
        <v>14.484919026483151</v>
      </c>
      <c r="H13" s="9">
        <v>23.659727189651719</v>
      </c>
      <c r="I13" s="9">
        <v>23.590249546483765</v>
      </c>
      <c r="J13" s="9">
        <v>10.381455908549738</v>
      </c>
      <c r="K13" s="9">
        <v>43.460412041697239</v>
      </c>
    </row>
    <row r="14" spans="1:11" x14ac:dyDescent="0.25">
      <c r="A14" s="3" t="s">
        <v>35</v>
      </c>
      <c r="B14" s="9">
        <v>31.67206933830958</v>
      </c>
      <c r="C14" s="9">
        <v>23.021190066029362</v>
      </c>
      <c r="D14" s="9">
        <v>24.316915573340591</v>
      </c>
      <c r="E14" s="9">
        <v>29.495709392322109</v>
      </c>
      <c r="F14" s="9">
        <v>34.12675331024019</v>
      </c>
      <c r="G14" s="9">
        <v>40.49171194842458</v>
      </c>
      <c r="H14" s="9">
        <v>32.415976668585976</v>
      </c>
      <c r="I14" s="9">
        <v>27.668727374074351</v>
      </c>
      <c r="J14" s="9">
        <v>30.901280361789301</v>
      </c>
      <c r="K14" s="9">
        <v>23.12958273301993</v>
      </c>
    </row>
    <row r="15" spans="1:11" x14ac:dyDescent="0.25">
      <c r="A15" s="2" t="s">
        <v>36</v>
      </c>
      <c r="B15" s="9">
        <v>9.8789087898158261</v>
      </c>
      <c r="C15" s="9">
        <v>9.9650654625841248</v>
      </c>
      <c r="D15" s="9">
        <v>10.553959369038418</v>
      </c>
      <c r="E15" s="9">
        <v>10.931728959256635</v>
      </c>
      <c r="F15" s="9">
        <v>11.261504065341187</v>
      </c>
      <c r="G15" s="9">
        <v>11.394685716954767</v>
      </c>
      <c r="H15" s="9">
        <v>14.781288322151713</v>
      </c>
      <c r="I15" s="9">
        <v>15.934184904290888</v>
      </c>
      <c r="J15" s="9">
        <v>15.678238339763542</v>
      </c>
      <c r="K15" s="9">
        <v>13.955886463140567</v>
      </c>
    </row>
    <row r="16" spans="1:11" x14ac:dyDescent="0.25">
      <c r="A16" s="3" t="s">
        <v>37</v>
      </c>
      <c r="B16" s="9" t="s">
        <v>30</v>
      </c>
      <c r="C16" s="9" t="s">
        <v>30</v>
      </c>
      <c r="D16" s="9" t="s">
        <v>30</v>
      </c>
      <c r="E16" s="9" t="s">
        <v>30</v>
      </c>
      <c r="F16" s="9" t="s">
        <v>30</v>
      </c>
      <c r="G16" s="9" t="s">
        <v>30</v>
      </c>
      <c r="H16" s="9" t="s">
        <v>30</v>
      </c>
      <c r="I16" s="9" t="s">
        <v>30</v>
      </c>
      <c r="J16" s="9" t="s">
        <v>30</v>
      </c>
      <c r="K16" s="9" t="s">
        <v>30</v>
      </c>
    </row>
    <row r="17" spans="1:11" x14ac:dyDescent="0.25">
      <c r="A17" s="3" t="s">
        <v>38</v>
      </c>
      <c r="B17" s="9">
        <v>14.383762953563862</v>
      </c>
      <c r="C17" s="9">
        <v>13.087993709690606</v>
      </c>
      <c r="D17" s="9">
        <v>11.13876897836942</v>
      </c>
      <c r="E17" s="9">
        <v>13.365937784436415</v>
      </c>
      <c r="F17" s="9">
        <v>14.75127631650577</v>
      </c>
      <c r="G17" s="9">
        <v>14.192206321783615</v>
      </c>
      <c r="H17" s="9">
        <v>20.903698433855034</v>
      </c>
      <c r="I17" s="9">
        <v>23.739157145229388</v>
      </c>
      <c r="J17" s="9">
        <v>20.737741155605875</v>
      </c>
      <c r="K17" s="9">
        <v>15.607433792282009</v>
      </c>
    </row>
    <row r="18" spans="1:11" x14ac:dyDescent="0.25">
      <c r="A18" s="3" t="s">
        <v>39</v>
      </c>
      <c r="B18" s="9">
        <v>2.0897875883180279</v>
      </c>
      <c r="C18" s="9">
        <v>2.109661214888416</v>
      </c>
      <c r="D18" s="9">
        <v>2.0476835903004238</v>
      </c>
      <c r="E18" s="9">
        <v>1.8313900983066211</v>
      </c>
      <c r="F18" s="9">
        <v>2.0210138000301843</v>
      </c>
      <c r="G18" s="9">
        <v>1.8045184276889712</v>
      </c>
      <c r="H18" s="9">
        <v>3.1771057302963732</v>
      </c>
      <c r="I18" s="9">
        <v>2.8063253713694083</v>
      </c>
      <c r="J18" s="9">
        <v>4.5219182573029935</v>
      </c>
      <c r="K18" s="9">
        <v>4.1053345145525952</v>
      </c>
    </row>
    <row r="19" spans="1:11" x14ac:dyDescent="0.25">
      <c r="A19" s="3" t="s">
        <v>40</v>
      </c>
      <c r="B19" s="9">
        <v>11.093734085229055</v>
      </c>
      <c r="C19" s="9">
        <v>8.7326585478665297</v>
      </c>
      <c r="D19" s="9">
        <v>10.037769017446731</v>
      </c>
      <c r="E19" s="9">
        <v>7.9722294857013267</v>
      </c>
      <c r="F19" s="9">
        <v>7.3957504505294569</v>
      </c>
      <c r="G19" s="9">
        <v>7.7133279269688382</v>
      </c>
      <c r="H19" s="9">
        <v>10.196312191671584</v>
      </c>
      <c r="I19" s="9">
        <v>12.049601669782282</v>
      </c>
      <c r="J19" s="9">
        <v>11.992495331494551</v>
      </c>
      <c r="K19" s="9">
        <v>11.112017077940402</v>
      </c>
    </row>
    <row r="20" spans="1:11" x14ac:dyDescent="0.25">
      <c r="A20" s="3" t="s">
        <v>41</v>
      </c>
      <c r="B20" s="9">
        <v>21.481044091384085</v>
      </c>
      <c r="C20" s="9">
        <v>29.000460150278169</v>
      </c>
      <c r="D20" s="9">
        <v>20.541501993818596</v>
      </c>
      <c r="E20" s="9">
        <v>17.065112089260307</v>
      </c>
      <c r="F20" s="9">
        <v>21.10677739415005</v>
      </c>
      <c r="G20" s="9">
        <v>22.720765421876923</v>
      </c>
      <c r="H20" s="9">
        <v>29.048755011779722</v>
      </c>
      <c r="I20" s="9">
        <v>29.694933766513731</v>
      </c>
      <c r="J20" s="9">
        <v>25.508968545620355</v>
      </c>
      <c r="K20" s="9">
        <v>27.587605647161634</v>
      </c>
    </row>
    <row r="21" spans="1:11" x14ac:dyDescent="0.25">
      <c r="A21" s="3" t="s">
        <v>42</v>
      </c>
      <c r="B21" s="9">
        <v>9.8514283008089869</v>
      </c>
      <c r="C21" s="9">
        <v>11.275655045169623</v>
      </c>
      <c r="D21" s="9">
        <v>13.870025592813292</v>
      </c>
      <c r="E21" s="9">
        <v>17.845733319162413</v>
      </c>
      <c r="F21" s="9">
        <v>20.95398246636541</v>
      </c>
      <c r="G21" s="9">
        <v>17.755500902300028</v>
      </c>
      <c r="H21" s="9">
        <v>20.823519329586112</v>
      </c>
      <c r="I21" s="9">
        <v>19.709783810595923</v>
      </c>
      <c r="J21" s="9">
        <v>19.293794204172297</v>
      </c>
      <c r="K21" s="9">
        <v>17.967178733233617</v>
      </c>
    </row>
    <row r="22" spans="1:11" x14ac:dyDescent="0.25">
      <c r="A22" s="2" t="s">
        <v>43</v>
      </c>
      <c r="B22" s="9">
        <v>15.192888120601124</v>
      </c>
      <c r="C22" s="9">
        <v>14.828863833757724</v>
      </c>
      <c r="D22" s="9">
        <v>15.088571284659032</v>
      </c>
      <c r="E22" s="9">
        <v>15.81056157818468</v>
      </c>
      <c r="F22" s="9">
        <v>16.649000478970709</v>
      </c>
      <c r="G22" s="9">
        <v>17.754909907937467</v>
      </c>
      <c r="H22" s="9">
        <v>18.048284507234367</v>
      </c>
      <c r="I22" s="9">
        <v>17.729111837653072</v>
      </c>
      <c r="J22" s="9">
        <v>17.620431263922477</v>
      </c>
      <c r="K22" s="9">
        <v>17.222086284601581</v>
      </c>
    </row>
    <row r="23" spans="1:11" x14ac:dyDescent="0.25">
      <c r="A23" s="3" t="s">
        <v>44</v>
      </c>
      <c r="B23" s="9" t="s">
        <v>30</v>
      </c>
      <c r="C23" s="9" t="s">
        <v>30</v>
      </c>
      <c r="D23" s="9" t="s">
        <v>30</v>
      </c>
      <c r="E23" s="9" t="s">
        <v>30</v>
      </c>
      <c r="F23" s="9" t="s">
        <v>30</v>
      </c>
      <c r="G23" s="9" t="s">
        <v>30</v>
      </c>
      <c r="H23" s="9" t="s">
        <v>30</v>
      </c>
      <c r="I23" s="9" t="s">
        <v>30</v>
      </c>
      <c r="J23" s="9" t="s">
        <v>30</v>
      </c>
      <c r="K23" s="9" t="s">
        <v>30</v>
      </c>
    </row>
    <row r="24" spans="1:11" x14ac:dyDescent="0.25">
      <c r="A24" s="3" t="s">
        <v>45</v>
      </c>
      <c r="B24" s="9">
        <v>16.886230736978664</v>
      </c>
      <c r="C24" s="9">
        <v>15.995337546313051</v>
      </c>
      <c r="D24" s="9">
        <v>15.378206193970126</v>
      </c>
      <c r="E24" s="9">
        <v>16.47541548530976</v>
      </c>
      <c r="F24" s="9">
        <v>16.492716482674563</v>
      </c>
      <c r="G24" s="9">
        <v>19.573099454334212</v>
      </c>
      <c r="H24" s="9">
        <v>19.389167068516659</v>
      </c>
      <c r="I24" s="9">
        <v>20.981691392341112</v>
      </c>
      <c r="J24" s="9">
        <v>20.723352882840828</v>
      </c>
      <c r="K24" s="9">
        <v>18.656357520530172</v>
      </c>
    </row>
    <row r="25" spans="1:11" x14ac:dyDescent="0.25">
      <c r="A25" s="3" t="s">
        <v>46</v>
      </c>
      <c r="B25" s="9">
        <v>8.6644214142001559</v>
      </c>
      <c r="C25" s="9">
        <v>8.3700819048099699</v>
      </c>
      <c r="D25" s="9">
        <v>9.8953339058525103</v>
      </c>
      <c r="E25" s="9">
        <v>8.2904255680176675</v>
      </c>
      <c r="F25" s="9">
        <v>8.0401966677699424</v>
      </c>
      <c r="G25" s="9">
        <v>8.8950555630854833</v>
      </c>
      <c r="H25" s="9">
        <v>8.5903478178989801</v>
      </c>
      <c r="I25" s="9">
        <v>8.0898244652315494</v>
      </c>
      <c r="J25" s="9">
        <v>9.0484914131181622</v>
      </c>
      <c r="K25" s="9">
        <v>11.215668918047928</v>
      </c>
    </row>
    <row r="26" spans="1:11" x14ac:dyDescent="0.25">
      <c r="A26" s="3" t="s">
        <v>47</v>
      </c>
      <c r="B26" s="9">
        <v>6.1310909492489927</v>
      </c>
      <c r="C26" s="9">
        <v>7.0873790464054478</v>
      </c>
      <c r="D26" s="9">
        <v>6.4813632184647032</v>
      </c>
      <c r="E26" s="9">
        <v>8.212753782063011</v>
      </c>
      <c r="F26" s="9">
        <v>8.4075374468205322</v>
      </c>
      <c r="G26" s="9">
        <v>8.973856029638581</v>
      </c>
      <c r="H26" s="9">
        <v>8.1848069837947026</v>
      </c>
      <c r="I26" s="9">
        <v>10.448588759380632</v>
      </c>
      <c r="J26" s="9">
        <v>9.6158973241447736</v>
      </c>
      <c r="K26" s="9">
        <v>8.099370232334449</v>
      </c>
    </row>
    <row r="27" spans="1:11" x14ac:dyDescent="0.25">
      <c r="A27" s="3" t="s">
        <v>48</v>
      </c>
      <c r="B27" s="9">
        <v>33.899036850438144</v>
      </c>
      <c r="C27" s="9">
        <v>32.705416087311974</v>
      </c>
      <c r="D27" s="9">
        <v>27.057400978725767</v>
      </c>
      <c r="E27" s="9">
        <v>31.369856458770496</v>
      </c>
      <c r="F27" s="9">
        <v>32.810422181421259</v>
      </c>
      <c r="G27" s="9">
        <v>37.789129137859739</v>
      </c>
      <c r="H27" s="9">
        <v>38.995362886571357</v>
      </c>
      <c r="I27" s="9">
        <v>39.512390460124003</v>
      </c>
      <c r="J27" s="9">
        <v>38.744967288879252</v>
      </c>
      <c r="K27" s="9">
        <v>39.293155843816244</v>
      </c>
    </row>
    <row r="28" spans="1:11" x14ac:dyDescent="0.25">
      <c r="A28" s="3" t="s">
        <v>49</v>
      </c>
      <c r="B28" s="9">
        <v>15.743143516334632</v>
      </c>
      <c r="C28" s="9">
        <v>11.378427250776333</v>
      </c>
      <c r="D28" s="9">
        <v>13.143794407718003</v>
      </c>
      <c r="E28" s="9">
        <v>13.115205532256274</v>
      </c>
      <c r="F28" s="9">
        <v>12.463966282068453</v>
      </c>
      <c r="G28" s="9">
        <v>9.2651782915675973</v>
      </c>
      <c r="H28" s="9">
        <v>10.034809459301533</v>
      </c>
      <c r="I28" s="9">
        <v>11.68239967077464</v>
      </c>
      <c r="J28" s="9">
        <v>9.9901153838770398</v>
      </c>
      <c r="K28" s="9">
        <v>8.2472744160799341</v>
      </c>
    </row>
    <row r="29" spans="1:11" x14ac:dyDescent="0.25">
      <c r="A29" s="3" t="s">
        <v>50</v>
      </c>
      <c r="B29" s="9">
        <v>7.7926868054574072</v>
      </c>
      <c r="C29" s="9">
        <v>6.5084954143064344</v>
      </c>
      <c r="D29" s="9">
        <v>7.3215349438525754</v>
      </c>
      <c r="E29" s="9">
        <v>6.9691704772303007</v>
      </c>
      <c r="F29" s="9">
        <v>7.0415042639249084</v>
      </c>
      <c r="G29" s="9">
        <v>6.6052889183622501</v>
      </c>
      <c r="H29" s="9">
        <v>7.1674079319248545</v>
      </c>
      <c r="I29" s="9">
        <v>6.4781329975907003</v>
      </c>
      <c r="J29" s="9">
        <v>6.7193566070116546</v>
      </c>
      <c r="K29" s="9">
        <v>7.1876412913639909</v>
      </c>
    </row>
    <row r="30" spans="1:11" x14ac:dyDescent="0.25">
      <c r="A30" s="3" t="s">
        <v>51</v>
      </c>
      <c r="B30" s="9">
        <v>5.2598426292878715</v>
      </c>
      <c r="C30" s="9">
        <v>6.0143832451722572</v>
      </c>
      <c r="D30" s="9">
        <v>4.2264138928617614</v>
      </c>
      <c r="E30" s="9">
        <v>6.2624033253575391</v>
      </c>
      <c r="F30" s="9">
        <v>5.1967129599188402</v>
      </c>
      <c r="G30" s="9">
        <v>5.7659071857204269</v>
      </c>
      <c r="H30" s="9">
        <v>6.5639683486741314</v>
      </c>
      <c r="I30" s="9">
        <v>5.3884440800959501</v>
      </c>
      <c r="J30" s="9">
        <v>5.8441118056160519</v>
      </c>
      <c r="K30" s="9">
        <v>9.2044996973875932</v>
      </c>
    </row>
    <row r="31" spans="1:11" x14ac:dyDescent="0.25">
      <c r="A31" s="3" t="s">
        <v>52</v>
      </c>
      <c r="B31" s="9">
        <v>8.1985252810727989</v>
      </c>
      <c r="C31" s="9">
        <v>8.7150508135556315</v>
      </c>
      <c r="D31" s="9">
        <v>7.9704929890636294</v>
      </c>
      <c r="E31" s="9">
        <v>9.8081646978939432</v>
      </c>
      <c r="F31" s="9">
        <v>10.232171816012588</v>
      </c>
      <c r="G31" s="9">
        <v>9.5826742949411035</v>
      </c>
      <c r="H31" s="9">
        <v>10.657813855996407</v>
      </c>
      <c r="I31" s="9">
        <v>9.9082412388763732</v>
      </c>
      <c r="J31" s="9">
        <v>9.6876940319541642</v>
      </c>
      <c r="K31" s="9">
        <v>9.6389767279757343</v>
      </c>
    </row>
    <row r="32" spans="1:11" x14ac:dyDescent="0.25">
      <c r="A32" s="3" t="s">
        <v>53</v>
      </c>
      <c r="B32" s="9">
        <v>15.424253581934799</v>
      </c>
      <c r="C32" s="9">
        <v>14.226797741255318</v>
      </c>
      <c r="D32" s="9">
        <v>16.825560253297805</v>
      </c>
      <c r="E32" s="9">
        <v>14.865629114903644</v>
      </c>
      <c r="F32" s="9">
        <v>18.436346062503763</v>
      </c>
      <c r="G32" s="9">
        <v>20.479959621888753</v>
      </c>
      <c r="H32" s="9">
        <v>19.153416732410783</v>
      </c>
      <c r="I32" s="9">
        <v>17.758287956113364</v>
      </c>
      <c r="J32" s="9">
        <v>23.442095320990056</v>
      </c>
      <c r="K32" s="9">
        <v>21.233406797791762</v>
      </c>
    </row>
    <row r="33" spans="1:11" x14ac:dyDescent="0.25">
      <c r="A33" s="3" t="s">
        <v>54</v>
      </c>
      <c r="B33" s="9">
        <v>26.286086328511786</v>
      </c>
      <c r="C33" s="9">
        <v>30.761865798558894</v>
      </c>
      <c r="D33" s="9">
        <v>26.255551830708381</v>
      </c>
      <c r="E33" s="9">
        <v>26.682896008091955</v>
      </c>
      <c r="F33" s="9">
        <v>30.846556715278773</v>
      </c>
      <c r="G33" s="9">
        <v>32.147351960852127</v>
      </c>
      <c r="H33" s="9">
        <v>35.322095040099953</v>
      </c>
      <c r="I33" s="9">
        <v>35.586703483728577</v>
      </c>
      <c r="J33" s="9">
        <v>34.265675789663689</v>
      </c>
      <c r="K33" s="9">
        <v>33.045344961120115</v>
      </c>
    </row>
    <row r="34" spans="1:11" x14ac:dyDescent="0.25">
      <c r="A34" s="3" t="s">
        <v>55</v>
      </c>
      <c r="B34" s="9">
        <v>6.0878296031027892</v>
      </c>
      <c r="C34" s="9">
        <v>6.8685451599159428</v>
      </c>
      <c r="D34" s="9">
        <v>8.975798659162546</v>
      </c>
      <c r="E34" s="9">
        <v>6.8426169235657799</v>
      </c>
      <c r="F34" s="9">
        <v>7.283120065064038</v>
      </c>
      <c r="G34" s="9">
        <v>7.8109274931117092</v>
      </c>
      <c r="H34" s="9">
        <v>8.8650059760581659</v>
      </c>
      <c r="I34" s="9">
        <v>8.4130171321493918</v>
      </c>
      <c r="J34" s="9">
        <v>7.4276892149273097</v>
      </c>
      <c r="K34" s="9">
        <v>8.4674459988127388</v>
      </c>
    </row>
    <row r="35" spans="1:11" x14ac:dyDescent="0.25">
      <c r="A35" s="3" t="s">
        <v>56</v>
      </c>
      <c r="B35" s="9">
        <v>40.488552029902969</v>
      </c>
      <c r="C35" s="9">
        <v>36.632721502306538</v>
      </c>
      <c r="D35" s="9">
        <v>36.022050517872266</v>
      </c>
      <c r="E35" s="9">
        <v>35.478845531602737</v>
      </c>
      <c r="F35" s="9">
        <v>40.290686513935391</v>
      </c>
      <c r="G35" s="9">
        <v>40.245873040903049</v>
      </c>
      <c r="H35" s="9">
        <v>37.547131487229287</v>
      </c>
      <c r="I35" s="9">
        <v>37.584709284848188</v>
      </c>
      <c r="J35" s="9">
        <v>39.512235994566325</v>
      </c>
      <c r="K35" s="9">
        <v>34.830321353748005</v>
      </c>
    </row>
    <row r="36" spans="1:11" x14ac:dyDescent="0.25">
      <c r="A36" s="3" t="s">
        <v>57</v>
      </c>
      <c r="B36" s="9">
        <v>15.718055643567547</v>
      </c>
      <c r="C36" s="9">
        <v>15.172170395646333</v>
      </c>
      <c r="D36" s="9">
        <v>14.44555935984795</v>
      </c>
      <c r="E36" s="9">
        <v>16.588690524399208</v>
      </c>
      <c r="F36" s="9">
        <v>15.269106672901192</v>
      </c>
      <c r="G36" s="9">
        <v>18.096459206653908</v>
      </c>
      <c r="H36" s="9">
        <v>15.413031659850269</v>
      </c>
      <c r="I36" s="9">
        <v>16.515298690881014</v>
      </c>
      <c r="J36" s="9">
        <v>17.641441604527891</v>
      </c>
      <c r="K36" s="9">
        <v>17.486311248480426</v>
      </c>
    </row>
    <row r="37" spans="1:11" x14ac:dyDescent="0.25">
      <c r="A37" s="3" t="s">
        <v>58</v>
      </c>
      <c r="B37" s="9">
        <v>12.057280348479528</v>
      </c>
      <c r="C37" s="9">
        <v>12.476757620994647</v>
      </c>
      <c r="D37" s="9">
        <v>12.677006436880017</v>
      </c>
      <c r="E37" s="9">
        <v>13.720829113685534</v>
      </c>
      <c r="F37" s="9">
        <v>15.537701598016147</v>
      </c>
      <c r="G37" s="9">
        <v>15.359056178184522</v>
      </c>
      <c r="H37" s="9">
        <v>15.42137001832357</v>
      </c>
      <c r="I37" s="9">
        <v>15.193356681396383</v>
      </c>
      <c r="J37" s="9">
        <v>15.624868536785787</v>
      </c>
      <c r="K37" s="9">
        <v>16.008644474226234</v>
      </c>
    </row>
    <row r="38" spans="1:11" x14ac:dyDescent="0.25">
      <c r="A38" s="3" t="s">
        <v>59</v>
      </c>
      <c r="B38" s="9">
        <v>13.242207482902844</v>
      </c>
      <c r="C38" s="9">
        <v>10.062517770034876</v>
      </c>
      <c r="D38" s="9">
        <v>8.8010281930255303</v>
      </c>
      <c r="E38" s="9">
        <v>8.7038119383407384</v>
      </c>
      <c r="F38" s="9">
        <v>9.3214733738506332</v>
      </c>
      <c r="G38" s="9">
        <v>10.041085375313562</v>
      </c>
      <c r="H38" s="9">
        <v>11.350893933254266</v>
      </c>
      <c r="I38" s="9">
        <v>7.9554059821433549</v>
      </c>
      <c r="J38" s="9">
        <v>6.4624228299478856</v>
      </c>
      <c r="K38" s="9">
        <v>7.1092658555876156</v>
      </c>
    </row>
    <row r="39" spans="1:11" x14ac:dyDescent="0.25">
      <c r="A39" s="2" t="s">
        <v>60</v>
      </c>
      <c r="B39" s="9">
        <v>7.8580485552876951</v>
      </c>
      <c r="C39" s="9">
        <v>8.5763461429959875</v>
      </c>
      <c r="D39" s="9">
        <v>7.6459541361821044</v>
      </c>
      <c r="E39" s="9">
        <v>8.1541380088372488</v>
      </c>
      <c r="F39" s="9">
        <v>7.5862220097248176</v>
      </c>
      <c r="G39" s="9">
        <v>9.1708015028611403</v>
      </c>
      <c r="H39" s="9">
        <v>10.776696588474833</v>
      </c>
      <c r="I39" s="9">
        <v>11.719242157397856</v>
      </c>
      <c r="J39" s="9">
        <v>11.417081567506321</v>
      </c>
      <c r="K39" s="9">
        <v>10.590028546272595</v>
      </c>
    </row>
    <row r="40" spans="1:11" x14ac:dyDescent="0.25">
      <c r="A40" s="3" t="s">
        <v>61</v>
      </c>
      <c r="B40" s="9" t="s">
        <v>30</v>
      </c>
      <c r="C40" s="9" t="s">
        <v>30</v>
      </c>
      <c r="D40" s="9" t="s">
        <v>30</v>
      </c>
      <c r="E40" s="9" t="s">
        <v>30</v>
      </c>
      <c r="F40" s="9" t="s">
        <v>30</v>
      </c>
      <c r="G40" s="9" t="s">
        <v>30</v>
      </c>
      <c r="H40" s="9" t="s">
        <v>30</v>
      </c>
      <c r="I40" s="9" t="s">
        <v>30</v>
      </c>
      <c r="J40" s="9" t="s">
        <v>30</v>
      </c>
      <c r="K40" s="9" t="s">
        <v>30</v>
      </c>
    </row>
    <row r="41" spans="1:11" x14ac:dyDescent="0.25">
      <c r="A41" s="3" t="s">
        <v>62</v>
      </c>
      <c r="B41" s="9">
        <v>4.2267728919178609</v>
      </c>
      <c r="C41" s="9">
        <v>4.6924544327726005</v>
      </c>
      <c r="D41" s="9">
        <v>4.5381436206609242</v>
      </c>
      <c r="E41" s="9">
        <v>4.4612851118348091</v>
      </c>
      <c r="F41" s="9">
        <v>3.9679331589339211</v>
      </c>
      <c r="G41" s="9">
        <v>4.40657363740962</v>
      </c>
      <c r="H41" s="9">
        <v>5.538511531936952</v>
      </c>
      <c r="I41" s="9">
        <v>6.2113781518618492</v>
      </c>
      <c r="J41" s="9">
        <v>6.4673064581822306</v>
      </c>
      <c r="K41" s="9">
        <v>5.6236380904387033</v>
      </c>
    </row>
    <row r="42" spans="1:11" x14ac:dyDescent="0.25">
      <c r="A42" s="3" t="s">
        <v>63</v>
      </c>
      <c r="B42" s="9">
        <v>0.86180770141437202</v>
      </c>
      <c r="C42" s="9">
        <v>1.8350610938710752</v>
      </c>
      <c r="D42" s="9">
        <v>0.92059691899296869</v>
      </c>
      <c r="E42" s="9">
        <v>0.8673634615003184</v>
      </c>
      <c r="F42" s="9">
        <v>1.2070660247523823</v>
      </c>
      <c r="G42" s="9">
        <v>2.365370105314514</v>
      </c>
      <c r="H42" s="9">
        <v>1.8923717073276622</v>
      </c>
      <c r="I42" s="9">
        <v>3.2401866350297825</v>
      </c>
      <c r="J42" s="9">
        <v>1.0504025142324245</v>
      </c>
      <c r="K42" s="9">
        <v>2.0619642329930543</v>
      </c>
    </row>
    <row r="43" spans="1:11" x14ac:dyDescent="0.25">
      <c r="A43" s="3" t="s">
        <v>64</v>
      </c>
      <c r="B43" s="9">
        <v>5.7379880780619663</v>
      </c>
      <c r="C43" s="9">
        <v>5.7936212167233192</v>
      </c>
      <c r="D43" s="9">
        <v>4.0063991757943658</v>
      </c>
      <c r="E43" s="9">
        <v>5.2966567362217321</v>
      </c>
      <c r="F43" s="9">
        <v>3.9389736669634678</v>
      </c>
      <c r="G43" s="9">
        <v>4.5293890716610505</v>
      </c>
      <c r="H43" s="9">
        <v>5.3137262300429615</v>
      </c>
      <c r="I43" s="9">
        <v>6.5023242268034531</v>
      </c>
      <c r="J43" s="9">
        <v>6.9858527176326044</v>
      </c>
      <c r="K43" s="9">
        <v>6.2293670022623795</v>
      </c>
    </row>
    <row r="44" spans="1:11" x14ac:dyDescent="0.25">
      <c r="A44" s="3" t="s">
        <v>65</v>
      </c>
      <c r="B44" s="9">
        <v>19.751346243264635</v>
      </c>
      <c r="C44" s="9">
        <v>19.57344246509297</v>
      </c>
      <c r="D44" s="9">
        <v>18.447258932016862</v>
      </c>
      <c r="E44" s="9">
        <v>17.823446438364499</v>
      </c>
      <c r="F44" s="9">
        <v>17.389330186812696</v>
      </c>
      <c r="G44" s="9">
        <v>22.771441100119539</v>
      </c>
      <c r="H44" s="9">
        <v>24.660249133978791</v>
      </c>
      <c r="I44" s="9">
        <v>24.463618727057789</v>
      </c>
      <c r="J44" s="9">
        <v>24.517720327631142</v>
      </c>
      <c r="K44" s="9">
        <v>23.954823694169995</v>
      </c>
    </row>
    <row r="45" spans="1:11" x14ac:dyDescent="0.25">
      <c r="A45" s="2" t="s">
        <v>66</v>
      </c>
      <c r="B45" s="9">
        <v>16.033438347654073</v>
      </c>
      <c r="C45" s="9">
        <v>15.558773532281894</v>
      </c>
      <c r="D45" s="9">
        <v>14.933876301538472</v>
      </c>
      <c r="E45" s="9">
        <v>15.365887247793776</v>
      </c>
      <c r="F45" s="9">
        <v>16.166572014037147</v>
      </c>
      <c r="G45" s="9">
        <v>16.814817872354936</v>
      </c>
      <c r="H45" s="9">
        <v>19.818238758473917</v>
      </c>
      <c r="I45" s="9">
        <v>17.902537928978145</v>
      </c>
      <c r="J45" s="9">
        <v>18.168234997698892</v>
      </c>
      <c r="K45" s="9">
        <v>16.921390598953717</v>
      </c>
    </row>
    <row r="46" spans="1:11" x14ac:dyDescent="0.25">
      <c r="A46" s="3" t="s">
        <v>67</v>
      </c>
      <c r="B46" s="9" t="s">
        <v>30</v>
      </c>
      <c r="C46" s="9" t="s">
        <v>30</v>
      </c>
      <c r="D46" s="9" t="s">
        <v>30</v>
      </c>
      <c r="E46" s="9" t="s">
        <v>30</v>
      </c>
      <c r="F46" s="9" t="s">
        <v>30</v>
      </c>
      <c r="G46" s="9" t="s">
        <v>30</v>
      </c>
      <c r="H46" s="9" t="s">
        <v>30</v>
      </c>
      <c r="I46" s="9" t="s">
        <v>30</v>
      </c>
      <c r="J46" s="9" t="s">
        <v>30</v>
      </c>
      <c r="K46" s="9" t="s">
        <v>30</v>
      </c>
    </row>
    <row r="47" spans="1:11" x14ac:dyDescent="0.25">
      <c r="A47" s="3" t="s">
        <v>68</v>
      </c>
      <c r="B47" s="9">
        <v>10.828106475190436</v>
      </c>
      <c r="C47" s="9">
        <v>11.102204011749581</v>
      </c>
      <c r="D47" s="9">
        <v>10.282406735532364</v>
      </c>
      <c r="E47" s="9">
        <v>10.131815269900009</v>
      </c>
      <c r="F47" s="9">
        <v>11.285593420720831</v>
      </c>
      <c r="G47" s="9">
        <v>11.246996342949585</v>
      </c>
      <c r="H47" s="9">
        <v>14.852827688500966</v>
      </c>
      <c r="I47" s="9">
        <v>13.142639527422869</v>
      </c>
      <c r="J47" s="9">
        <v>12.561896512214188</v>
      </c>
      <c r="K47" s="9">
        <v>11.292569682883345</v>
      </c>
    </row>
    <row r="48" spans="1:11" x14ac:dyDescent="0.25">
      <c r="A48" s="3" t="s">
        <v>69</v>
      </c>
      <c r="B48" s="9">
        <v>25.718042941168413</v>
      </c>
      <c r="C48" s="9">
        <v>23.178766722508151</v>
      </c>
      <c r="D48" s="9">
        <v>18.549235369512672</v>
      </c>
      <c r="E48" s="9">
        <v>17.703715320609497</v>
      </c>
      <c r="F48" s="9">
        <v>17.304097137812629</v>
      </c>
      <c r="G48" s="9">
        <v>16.080506920844726</v>
      </c>
      <c r="H48" s="9">
        <v>20.432499205156564</v>
      </c>
      <c r="I48" s="9">
        <v>18.470049215517491</v>
      </c>
      <c r="J48" s="9">
        <v>19.629280985961618</v>
      </c>
      <c r="K48" s="9">
        <v>19.946023620670754</v>
      </c>
    </row>
    <row r="49" spans="1:11" x14ac:dyDescent="0.25">
      <c r="A49" s="3" t="s">
        <v>70</v>
      </c>
      <c r="B49" s="9">
        <v>17.536011181786673</v>
      </c>
      <c r="C49" s="9">
        <v>17.18189363204112</v>
      </c>
      <c r="D49" s="9">
        <v>16.691077507581745</v>
      </c>
      <c r="E49" s="9">
        <v>17.733466474277765</v>
      </c>
      <c r="F49" s="9">
        <v>18.332826634381902</v>
      </c>
      <c r="G49" s="9">
        <v>20.049622096511595</v>
      </c>
      <c r="H49" s="9">
        <v>22.161187626383494</v>
      </c>
      <c r="I49" s="9">
        <v>20.147737775429714</v>
      </c>
      <c r="J49" s="9">
        <v>20.916156461702492</v>
      </c>
      <c r="K49" s="9">
        <v>19.483674395711898</v>
      </c>
    </row>
    <row r="50" spans="1:11" x14ac:dyDescent="0.25">
      <c r="A50" s="2" t="s">
        <v>71</v>
      </c>
      <c r="B50" s="9">
        <v>12.075938021945518</v>
      </c>
      <c r="C50" s="9">
        <v>12.183713375297405</v>
      </c>
      <c r="D50" s="9">
        <v>13.042744245638934</v>
      </c>
      <c r="E50" s="9">
        <v>13.252136412299292</v>
      </c>
      <c r="F50" s="9">
        <v>13.508342659711861</v>
      </c>
      <c r="G50" s="9">
        <v>14.697614215517586</v>
      </c>
      <c r="H50" s="9">
        <v>14.56123203392233</v>
      </c>
      <c r="I50" s="9">
        <v>15.134065687183083</v>
      </c>
      <c r="J50" s="9">
        <v>14.051320568927855</v>
      </c>
      <c r="K50" s="9">
        <v>15.3371616854118</v>
      </c>
    </row>
    <row r="51" spans="1:11" x14ac:dyDescent="0.25">
      <c r="A51" s="3" t="s">
        <v>72</v>
      </c>
      <c r="B51" s="9" t="s">
        <v>30</v>
      </c>
      <c r="C51" s="9" t="s">
        <v>30</v>
      </c>
      <c r="D51" s="9" t="s">
        <v>30</v>
      </c>
      <c r="E51" s="9" t="s">
        <v>30</v>
      </c>
      <c r="F51" s="9" t="s">
        <v>30</v>
      </c>
      <c r="G51" s="9" t="s">
        <v>30</v>
      </c>
      <c r="H51" s="9" t="s">
        <v>30</v>
      </c>
      <c r="I51" s="9" t="s">
        <v>30</v>
      </c>
      <c r="J51" s="9" t="s">
        <v>30</v>
      </c>
      <c r="K51" s="9" t="s">
        <v>30</v>
      </c>
    </row>
    <row r="52" spans="1:11" x14ac:dyDescent="0.25">
      <c r="A52" s="3" t="s">
        <v>73</v>
      </c>
      <c r="B52" s="9">
        <v>12.440081258880733</v>
      </c>
      <c r="C52" s="9">
        <v>13.491776859152512</v>
      </c>
      <c r="D52" s="9">
        <v>13.79653215681193</v>
      </c>
      <c r="E52" s="9">
        <v>13.999055047073034</v>
      </c>
      <c r="F52" s="9">
        <v>17.43960353088163</v>
      </c>
      <c r="G52" s="9">
        <v>16.712292118375867</v>
      </c>
      <c r="H52" s="9">
        <v>14.522816801808625</v>
      </c>
      <c r="I52" s="9">
        <v>16.267668880203193</v>
      </c>
      <c r="J52" s="9">
        <v>14.019809132390167</v>
      </c>
      <c r="K52" s="9">
        <v>16.108539951942365</v>
      </c>
    </row>
    <row r="53" spans="1:11" x14ac:dyDescent="0.25">
      <c r="A53" s="3" t="s">
        <v>74</v>
      </c>
      <c r="B53" s="9">
        <v>10.636812056401237</v>
      </c>
      <c r="C53" s="9">
        <v>10.52463127564716</v>
      </c>
      <c r="D53" s="9">
        <v>13.300711782166447</v>
      </c>
      <c r="E53" s="9">
        <v>10.945180649586414</v>
      </c>
      <c r="F53" s="9">
        <v>11.431612668782531</v>
      </c>
      <c r="G53" s="9">
        <v>13.957419946241609</v>
      </c>
      <c r="H53" s="9">
        <v>13.654827954250342</v>
      </c>
      <c r="I53" s="9">
        <v>12.448995612826748</v>
      </c>
      <c r="J53" s="9">
        <v>12.855770826539789</v>
      </c>
      <c r="K53" s="9">
        <v>15.398513566570834</v>
      </c>
    </row>
    <row r="54" spans="1:11" x14ac:dyDescent="0.25">
      <c r="A54" s="3" t="s">
        <v>75</v>
      </c>
      <c r="B54" s="9">
        <v>18.063701001985692</v>
      </c>
      <c r="C54" s="9">
        <v>18.118115171389498</v>
      </c>
      <c r="D54" s="9">
        <v>19.17624199602961</v>
      </c>
      <c r="E54" s="9">
        <v>22.006220211324692</v>
      </c>
      <c r="F54" s="9">
        <v>20.421345893477522</v>
      </c>
      <c r="G54" s="9">
        <v>17.071755248241644</v>
      </c>
      <c r="H54" s="9">
        <v>19.300778214019548</v>
      </c>
      <c r="I54" s="9">
        <v>17.043510596476789</v>
      </c>
      <c r="J54" s="9">
        <v>15.538452810001505</v>
      </c>
      <c r="K54" s="9">
        <v>20.62325428421682</v>
      </c>
    </row>
    <row r="55" spans="1:11" x14ac:dyDescent="0.25">
      <c r="A55" s="3" t="s">
        <v>76</v>
      </c>
      <c r="B55" s="9">
        <v>17.059981699626469</v>
      </c>
      <c r="C55" s="9">
        <v>15.794388267849893</v>
      </c>
      <c r="D55" s="9">
        <v>16.604580288211459</v>
      </c>
      <c r="E55" s="9">
        <v>16.830684715276728</v>
      </c>
      <c r="F55" s="9">
        <v>17.127926919657067</v>
      </c>
      <c r="G55" s="9">
        <v>20.591744624432906</v>
      </c>
      <c r="H55" s="9">
        <v>20.908981073824343</v>
      </c>
      <c r="I55" s="9">
        <v>23.701573538875969</v>
      </c>
      <c r="J55" s="9">
        <v>19.662719475838593</v>
      </c>
      <c r="K55" s="9">
        <v>19.554557341534462</v>
      </c>
    </row>
    <row r="56" spans="1:11" x14ac:dyDescent="0.25">
      <c r="A56" s="3" t="s">
        <v>77</v>
      </c>
      <c r="B56" s="9">
        <v>10.517744958438993</v>
      </c>
      <c r="C56" s="9">
        <v>10.612830050188624</v>
      </c>
      <c r="D56" s="9">
        <v>8.8431261483508568</v>
      </c>
      <c r="E56" s="9">
        <v>10.574580082411456</v>
      </c>
      <c r="F56" s="9">
        <v>8.3419413087613012</v>
      </c>
      <c r="G56" s="9">
        <v>9.1760302476594191</v>
      </c>
      <c r="H56" s="9">
        <v>9.1692294797551277</v>
      </c>
      <c r="I56" s="9">
        <v>11.01446770827787</v>
      </c>
      <c r="J56" s="9">
        <v>10.753164897493622</v>
      </c>
      <c r="K56" s="9">
        <v>10.028324532452698</v>
      </c>
    </row>
    <row r="57" spans="1:11" x14ac:dyDescent="0.25">
      <c r="A57" s="3" t="s">
        <v>78</v>
      </c>
      <c r="B57" s="9">
        <v>10.223778813946991</v>
      </c>
      <c r="C57" s="9">
        <v>8.722473510551664</v>
      </c>
      <c r="D57" s="9">
        <v>11.163335525414585</v>
      </c>
      <c r="E57" s="9">
        <v>11.361581889062148</v>
      </c>
      <c r="F57" s="9">
        <v>8.6182662127603979</v>
      </c>
      <c r="G57" s="9">
        <v>11.208672414802415</v>
      </c>
      <c r="H57" s="9">
        <v>11.861557132731139</v>
      </c>
      <c r="I57" s="9">
        <v>9.0841272394823598</v>
      </c>
      <c r="J57" s="9">
        <v>14.832049919350153</v>
      </c>
      <c r="K57" s="9">
        <v>16.176389725109871</v>
      </c>
    </row>
    <row r="58" spans="1:11" x14ac:dyDescent="0.25">
      <c r="A58" s="2" t="s">
        <v>79</v>
      </c>
      <c r="B58" s="9">
        <v>6.5917462864774432</v>
      </c>
      <c r="C58" s="9">
        <v>6.5198139576988385</v>
      </c>
      <c r="D58" s="9">
        <v>6.262635091061532</v>
      </c>
      <c r="E58" s="9">
        <v>6.6216562946687105</v>
      </c>
      <c r="F58" s="9">
        <v>6.9774721587225015</v>
      </c>
      <c r="G58" s="9">
        <v>6.9990470506819058</v>
      </c>
      <c r="H58" s="9">
        <v>7.5282970014207988</v>
      </c>
      <c r="I58" s="9">
        <v>7.3320938720685058</v>
      </c>
      <c r="J58" s="9">
        <v>7.659523477853182</v>
      </c>
      <c r="K58" s="9">
        <v>7.4971718450519633</v>
      </c>
    </row>
    <row r="59" spans="1:11" x14ac:dyDescent="0.25">
      <c r="A59" s="3" t="s">
        <v>80</v>
      </c>
      <c r="B59" s="9" t="s">
        <v>30</v>
      </c>
      <c r="C59" s="9" t="s">
        <v>30</v>
      </c>
      <c r="D59" s="9" t="s">
        <v>30</v>
      </c>
      <c r="E59" s="9" t="s">
        <v>30</v>
      </c>
      <c r="F59" s="9" t="s">
        <v>30</v>
      </c>
      <c r="G59" s="9" t="s">
        <v>30</v>
      </c>
      <c r="H59" s="9" t="s">
        <v>30</v>
      </c>
      <c r="I59" s="9" t="s">
        <v>30</v>
      </c>
      <c r="J59" s="9" t="s">
        <v>30</v>
      </c>
      <c r="K59" s="9" t="s">
        <v>30</v>
      </c>
    </row>
    <row r="60" spans="1:11" x14ac:dyDescent="0.25">
      <c r="A60" s="3" t="s">
        <v>81</v>
      </c>
      <c r="B60" s="9">
        <v>11.414584760989523</v>
      </c>
      <c r="C60" s="9">
        <v>10.492302212738482</v>
      </c>
      <c r="D60" s="9">
        <v>11.704762002319875</v>
      </c>
      <c r="E60" s="9">
        <v>10.622540938939778</v>
      </c>
      <c r="F60" s="9">
        <v>9.9879643045530084</v>
      </c>
      <c r="G60" s="9">
        <v>10.812619901068846</v>
      </c>
      <c r="H60" s="9">
        <v>10.090587129969062</v>
      </c>
      <c r="I60" s="9">
        <v>11.035184680889323</v>
      </c>
      <c r="J60" s="9">
        <v>12.685119763410945</v>
      </c>
      <c r="K60" s="9">
        <v>12.16895279353103</v>
      </c>
    </row>
    <row r="61" spans="1:11" x14ac:dyDescent="0.25">
      <c r="A61" s="3" t="s">
        <v>82</v>
      </c>
      <c r="B61" s="9">
        <v>5.6559124042783493</v>
      </c>
      <c r="C61" s="9">
        <v>5.4230452089809837</v>
      </c>
      <c r="D61" s="9">
        <v>5.8395485102150824</v>
      </c>
      <c r="E61" s="9">
        <v>6.5594791580838514</v>
      </c>
      <c r="F61" s="9">
        <v>9.6642177969523697</v>
      </c>
      <c r="G61" s="9">
        <v>10.048465188594911</v>
      </c>
      <c r="H61" s="9">
        <v>7.1935960773762018</v>
      </c>
      <c r="I61" s="9">
        <v>9.0493625855180877</v>
      </c>
      <c r="J61" s="9">
        <v>7.2586138821132877</v>
      </c>
      <c r="K61" s="9">
        <v>8.020181572808097</v>
      </c>
    </row>
    <row r="62" spans="1:11" x14ac:dyDescent="0.25">
      <c r="A62" s="3" t="s">
        <v>83</v>
      </c>
      <c r="B62" s="9">
        <v>9.0368872946255259</v>
      </c>
      <c r="C62" s="9">
        <v>7.6460964307282708</v>
      </c>
      <c r="D62" s="9">
        <v>7.5636376354145085</v>
      </c>
      <c r="E62" s="9">
        <v>7.8603381296496355</v>
      </c>
      <c r="F62" s="9">
        <v>8.2827247246670943</v>
      </c>
      <c r="G62" s="9">
        <v>8.7711871937263801</v>
      </c>
      <c r="H62" s="9">
        <v>10.329021914423892</v>
      </c>
      <c r="I62" s="9">
        <v>8.8661732296204914</v>
      </c>
      <c r="J62" s="9">
        <v>9.1394769771542208</v>
      </c>
      <c r="K62" s="9">
        <v>9.38526689178879</v>
      </c>
    </row>
    <row r="63" spans="1:11" x14ac:dyDescent="0.25">
      <c r="A63" s="3" t="s">
        <v>84</v>
      </c>
      <c r="B63" s="9">
        <v>5.0370935665840433</v>
      </c>
      <c r="C63" s="9">
        <v>5.6129442303793828</v>
      </c>
      <c r="D63" s="9">
        <v>4.8780882352533235</v>
      </c>
      <c r="E63" s="9">
        <v>5.3994526137696148</v>
      </c>
      <c r="F63" s="9">
        <v>5.6788357734283323</v>
      </c>
      <c r="G63" s="9">
        <v>5.3150620262658705</v>
      </c>
      <c r="H63" s="9">
        <v>5.4786748586694687</v>
      </c>
      <c r="I63" s="9">
        <v>5.8970450031619919</v>
      </c>
      <c r="J63" s="9">
        <v>6.2417314364663303</v>
      </c>
      <c r="K63" s="9">
        <v>5.8345209285085007</v>
      </c>
    </row>
    <row r="64" spans="1:11" x14ac:dyDescent="0.25">
      <c r="A64" s="3" t="s">
        <v>85</v>
      </c>
      <c r="B64" s="9">
        <v>6.1655872852558762</v>
      </c>
      <c r="C64" s="9">
        <v>6.94567854173477</v>
      </c>
      <c r="D64" s="9">
        <v>5.1332545001537904</v>
      </c>
      <c r="E64" s="9">
        <v>3.2600060439076097</v>
      </c>
      <c r="F64" s="9">
        <v>3.9430395060819134</v>
      </c>
      <c r="G64" s="9">
        <v>6.5525155938522976</v>
      </c>
      <c r="H64" s="9">
        <v>6.8219442312180316</v>
      </c>
      <c r="I64" s="9">
        <v>6.8155340120957391</v>
      </c>
      <c r="J64" s="9">
        <v>7.628562156819048</v>
      </c>
      <c r="K64" s="9">
        <v>7.7735080033339159</v>
      </c>
    </row>
    <row r="65" spans="1:11" x14ac:dyDescent="0.25">
      <c r="A65" s="2" t="s">
        <v>86</v>
      </c>
      <c r="B65" s="9">
        <v>7.1635915279798956</v>
      </c>
      <c r="C65" s="9">
        <v>6.9059005783221732</v>
      </c>
      <c r="D65" s="9">
        <v>6.5045265521886115</v>
      </c>
      <c r="E65" s="9">
        <v>6.8955591710357176</v>
      </c>
      <c r="F65" s="9">
        <v>7.3690454941471133</v>
      </c>
      <c r="G65" s="9">
        <v>8.2540909599722898</v>
      </c>
      <c r="H65" s="9">
        <v>8.3188115637551174</v>
      </c>
      <c r="I65" s="9">
        <v>7.9658889997735232</v>
      </c>
      <c r="J65" s="9">
        <v>8.5046247595573146</v>
      </c>
      <c r="K65" s="9">
        <v>7.8250109870519839</v>
      </c>
    </row>
    <row r="66" spans="1:11" x14ac:dyDescent="0.25">
      <c r="A66" s="3" t="s">
        <v>87</v>
      </c>
      <c r="B66" s="9" t="s">
        <v>30</v>
      </c>
      <c r="C66" s="9" t="s">
        <v>30</v>
      </c>
      <c r="D66" s="9" t="s">
        <v>30</v>
      </c>
      <c r="E66" s="9" t="s">
        <v>30</v>
      </c>
      <c r="F66" s="9" t="s">
        <v>30</v>
      </c>
      <c r="G66" s="9" t="s">
        <v>30</v>
      </c>
      <c r="H66" s="9" t="s">
        <v>30</v>
      </c>
      <c r="I66" s="9" t="s">
        <v>30</v>
      </c>
      <c r="J66" s="9" t="s">
        <v>30</v>
      </c>
      <c r="K66" s="9" t="s">
        <v>30</v>
      </c>
    </row>
    <row r="67" spans="1:11" x14ac:dyDescent="0.25">
      <c r="A67" s="3" t="s">
        <v>88</v>
      </c>
      <c r="B67" s="9">
        <v>13.23251726468551</v>
      </c>
      <c r="C67" s="9">
        <v>12.34729307025605</v>
      </c>
      <c r="D67" s="9">
        <v>12.569762901476448</v>
      </c>
      <c r="E67" s="9">
        <v>13.068853478815685</v>
      </c>
      <c r="F67" s="9">
        <v>16.758495138666795</v>
      </c>
      <c r="G67" s="9">
        <v>17.232070185559387</v>
      </c>
      <c r="H67" s="9">
        <v>14.879508917718995</v>
      </c>
      <c r="I67" s="9">
        <v>15.584042881050101</v>
      </c>
      <c r="J67" s="9">
        <v>17.887473158266037</v>
      </c>
      <c r="K67" s="9">
        <v>15.662728056079912</v>
      </c>
    </row>
    <row r="68" spans="1:11" x14ac:dyDescent="0.25">
      <c r="A68" s="3" t="s">
        <v>89</v>
      </c>
      <c r="B68" s="9">
        <v>6.2973225586779886</v>
      </c>
      <c r="C68" s="9">
        <v>6.0988226657578553</v>
      </c>
      <c r="D68" s="9">
        <v>5.6822219002245706</v>
      </c>
      <c r="E68" s="9">
        <v>6.0679294512920645</v>
      </c>
      <c r="F68" s="9">
        <v>6.3435773127527213</v>
      </c>
      <c r="G68" s="9">
        <v>7.3057688646734666</v>
      </c>
      <c r="H68" s="9">
        <v>7.5346551948768008</v>
      </c>
      <c r="I68" s="9">
        <v>7.0551591282420167</v>
      </c>
      <c r="J68" s="9">
        <v>7.4026209795716165</v>
      </c>
      <c r="K68" s="9">
        <v>6.9039056432739656</v>
      </c>
    </row>
    <row r="69" spans="1:11" x14ac:dyDescent="0.25">
      <c r="A69" s="2" t="s">
        <v>90</v>
      </c>
      <c r="B69" s="9">
        <v>14.730231370492794</v>
      </c>
      <c r="C69" s="9">
        <v>15.257271936238789</v>
      </c>
      <c r="D69" s="9">
        <v>15.180295476434363</v>
      </c>
      <c r="E69" s="9">
        <v>15.585926843834278</v>
      </c>
      <c r="F69" s="9">
        <v>16.475953291519303</v>
      </c>
      <c r="G69" s="9">
        <v>16.086090559446465</v>
      </c>
      <c r="H69" s="9">
        <v>17.472696350103384</v>
      </c>
      <c r="I69" s="9">
        <v>18.079322721583818</v>
      </c>
      <c r="J69" s="9">
        <v>16.991670710345797</v>
      </c>
      <c r="K69" s="9">
        <v>16.403595822778946</v>
      </c>
    </row>
    <row r="70" spans="1:11" x14ac:dyDescent="0.25">
      <c r="A70" s="3" t="s">
        <v>91</v>
      </c>
      <c r="B70" s="9" t="s">
        <v>30</v>
      </c>
      <c r="C70" s="9" t="s">
        <v>30</v>
      </c>
      <c r="D70" s="9" t="s">
        <v>30</v>
      </c>
      <c r="E70" s="9" t="s">
        <v>30</v>
      </c>
      <c r="F70" s="9" t="s">
        <v>30</v>
      </c>
      <c r="G70" s="9" t="s">
        <v>30</v>
      </c>
      <c r="H70" s="9" t="s">
        <v>30</v>
      </c>
      <c r="I70" s="9" t="s">
        <v>30</v>
      </c>
      <c r="J70" s="9" t="s">
        <v>30</v>
      </c>
      <c r="K70" s="9" t="s">
        <v>30</v>
      </c>
    </row>
    <row r="71" spans="1:11" x14ac:dyDescent="0.25">
      <c r="A71" s="3" t="s">
        <v>92</v>
      </c>
      <c r="B71" s="9">
        <v>19.35658354077465</v>
      </c>
      <c r="C71" s="9">
        <v>20.410226462759322</v>
      </c>
      <c r="D71" s="9">
        <v>18.125705710908054</v>
      </c>
      <c r="E71" s="9">
        <v>18.443912062902179</v>
      </c>
      <c r="F71" s="9">
        <v>20.440533376470853</v>
      </c>
      <c r="G71" s="9">
        <v>19.326585038155585</v>
      </c>
      <c r="H71" s="9">
        <v>22.989612335087315</v>
      </c>
      <c r="I71" s="9">
        <v>22.099116560782839</v>
      </c>
      <c r="J71" s="9">
        <v>19.45682336734906</v>
      </c>
      <c r="K71" s="9">
        <v>18.43957767215689</v>
      </c>
    </row>
    <row r="72" spans="1:11" x14ac:dyDescent="0.25">
      <c r="A72" s="3" t="s">
        <v>93</v>
      </c>
      <c r="B72" s="9">
        <v>10.088708559076379</v>
      </c>
      <c r="C72" s="9">
        <v>12.33710849845721</v>
      </c>
      <c r="D72" s="9">
        <v>13.155972465646743</v>
      </c>
      <c r="E72" s="9">
        <v>13.148344236016769</v>
      </c>
      <c r="F72" s="9">
        <v>10.820434789734144</v>
      </c>
      <c r="G72" s="9">
        <v>13.222187912664216</v>
      </c>
      <c r="H72" s="9">
        <v>21.09364158118202</v>
      </c>
      <c r="I72" s="9">
        <v>26.04216917644623</v>
      </c>
      <c r="J72" s="9">
        <v>18.904948077593307</v>
      </c>
      <c r="K72" s="9">
        <v>20.255966898226514</v>
      </c>
    </row>
    <row r="73" spans="1:11" x14ac:dyDescent="0.25">
      <c r="A73" s="3" t="s">
        <v>94</v>
      </c>
      <c r="B73" s="9">
        <v>33.139301772328821</v>
      </c>
      <c r="C73" s="9">
        <v>20.133913855085577</v>
      </c>
      <c r="D73" s="9">
        <v>22.632179682489131</v>
      </c>
      <c r="E73" s="9">
        <v>24.403282565668896</v>
      </c>
      <c r="F73" s="9">
        <v>20.204140761240449</v>
      </c>
      <c r="G73" s="9">
        <v>19.656733729685595</v>
      </c>
      <c r="H73" s="9">
        <v>20.682180873213888</v>
      </c>
      <c r="I73" s="9">
        <v>23.535186054496933</v>
      </c>
      <c r="J73" s="9">
        <v>26.342620052682001</v>
      </c>
      <c r="K73" s="9">
        <v>20.719454720171303</v>
      </c>
    </row>
    <row r="74" spans="1:11" x14ac:dyDescent="0.25">
      <c r="A74" s="3" t="s">
        <v>95</v>
      </c>
      <c r="B74" s="9">
        <v>11.474649229760972</v>
      </c>
      <c r="C74" s="9">
        <v>10.919611191032924</v>
      </c>
      <c r="D74" s="9">
        <v>11.004666763634413</v>
      </c>
      <c r="E74" s="9">
        <v>12.721295344493132</v>
      </c>
      <c r="F74" s="9">
        <v>12.954938596993914</v>
      </c>
      <c r="G74" s="9">
        <v>5.9244386735682406</v>
      </c>
      <c r="H74" s="9">
        <v>6.9811350887099346</v>
      </c>
      <c r="I74" s="9">
        <v>12.082145621818279</v>
      </c>
      <c r="J74" s="9">
        <v>10.196564183547242</v>
      </c>
      <c r="K74" s="9">
        <v>13.117855143136488</v>
      </c>
    </row>
    <row r="75" spans="1:11" x14ac:dyDescent="0.25">
      <c r="A75" s="3" t="s">
        <v>96</v>
      </c>
      <c r="B75" s="9">
        <v>21.001741973693225</v>
      </c>
      <c r="C75" s="9">
        <v>15.29517183270854</v>
      </c>
      <c r="D75" s="9">
        <v>18.260623690279896</v>
      </c>
      <c r="E75" s="9">
        <v>14.345695835828955</v>
      </c>
      <c r="F75" s="9">
        <v>10.865738171055318</v>
      </c>
      <c r="G75" s="9">
        <v>12.131871651471682</v>
      </c>
      <c r="H75" s="9">
        <v>9.1682647911688786</v>
      </c>
      <c r="I75" s="9">
        <v>11.15551989899712</v>
      </c>
      <c r="J75" s="9">
        <v>13.566168175581117</v>
      </c>
      <c r="K75" s="9">
        <v>13.923177565803362</v>
      </c>
    </row>
    <row r="76" spans="1:11" x14ac:dyDescent="0.25">
      <c r="A76" s="3" t="s">
        <v>97</v>
      </c>
      <c r="B76" s="9">
        <v>9.2629373225388889</v>
      </c>
      <c r="C76" s="9">
        <v>10.280625874992257</v>
      </c>
      <c r="D76" s="9">
        <v>10.571992984268253</v>
      </c>
      <c r="E76" s="9">
        <v>11.352676745699515</v>
      </c>
      <c r="F76" s="9">
        <v>12.878557072555257</v>
      </c>
      <c r="G76" s="9">
        <v>13.67796684850393</v>
      </c>
      <c r="H76" s="9">
        <v>13.821576161657733</v>
      </c>
      <c r="I76" s="9">
        <v>13.362256352221195</v>
      </c>
      <c r="J76" s="9">
        <v>13.842968402442496</v>
      </c>
      <c r="K76" s="9">
        <v>14.067189470952053</v>
      </c>
    </row>
    <row r="77" spans="1:11" x14ac:dyDescent="0.25">
      <c r="A77" s="3" t="s">
        <v>98</v>
      </c>
      <c r="B77" s="9">
        <v>15.562086614815867</v>
      </c>
      <c r="C77" s="9">
        <v>16.489725837409694</v>
      </c>
      <c r="D77" s="9">
        <v>17.079694189996918</v>
      </c>
      <c r="E77" s="9">
        <v>18.744825357768114</v>
      </c>
      <c r="F77" s="9">
        <v>21.21224853664939</v>
      </c>
      <c r="G77" s="9">
        <v>21.144622918880579</v>
      </c>
      <c r="H77" s="9">
        <v>18.413355715821822</v>
      </c>
      <c r="I77" s="9">
        <v>21.067792234327879</v>
      </c>
      <c r="J77" s="9">
        <v>21.019383407750865</v>
      </c>
      <c r="K77" s="9">
        <v>18.702912407620229</v>
      </c>
    </row>
    <row r="78" spans="1:11" x14ac:dyDescent="0.25">
      <c r="A78" s="3" t="s">
        <v>99</v>
      </c>
      <c r="B78" s="9">
        <v>12.053819029627011</v>
      </c>
      <c r="C78" s="9">
        <v>11.425746931506662</v>
      </c>
      <c r="D78" s="9">
        <v>12.143114919533668</v>
      </c>
      <c r="E78" s="9">
        <v>11.965478238684529</v>
      </c>
      <c r="F78" s="9">
        <v>11.819832723268478</v>
      </c>
      <c r="G78" s="9">
        <v>12.553662147680106</v>
      </c>
      <c r="H78" s="9">
        <v>13.050451834488554</v>
      </c>
      <c r="I78" s="9">
        <v>12.268448777479518</v>
      </c>
      <c r="J78" s="9">
        <v>12.872042399801051</v>
      </c>
      <c r="K78" s="9">
        <v>11.905655803789651</v>
      </c>
    </row>
    <row r="79" spans="1:11" x14ac:dyDescent="0.25">
      <c r="A79" s="2" t="s">
        <v>100</v>
      </c>
      <c r="B79" s="9">
        <v>2.5793840872035521</v>
      </c>
      <c r="C79" s="9">
        <v>2.5555556471770231</v>
      </c>
      <c r="D79" s="9">
        <v>2.2940344746073893</v>
      </c>
      <c r="E79" s="9">
        <v>2.3224052940928819</v>
      </c>
      <c r="F79" s="9">
        <v>2.49200657970079</v>
      </c>
      <c r="G79" s="9">
        <v>3.1444204907192068</v>
      </c>
      <c r="H79" s="9">
        <v>3.4811476368131853</v>
      </c>
      <c r="I79" s="9">
        <v>3.4660050959755138</v>
      </c>
      <c r="J79" s="9">
        <v>3.2704767406017803</v>
      </c>
      <c r="K79" s="9">
        <v>3.7555858125011956</v>
      </c>
    </row>
    <row r="80" spans="1:11" x14ac:dyDescent="0.25">
      <c r="A80" s="3" t="s">
        <v>101</v>
      </c>
      <c r="B80" s="9" t="s">
        <v>30</v>
      </c>
      <c r="C80" s="9" t="s">
        <v>30</v>
      </c>
      <c r="D80" s="9" t="s">
        <v>30</v>
      </c>
      <c r="E80" s="9" t="s">
        <v>30</v>
      </c>
      <c r="F80" s="9" t="s">
        <v>30</v>
      </c>
      <c r="G80" s="9" t="s">
        <v>30</v>
      </c>
      <c r="H80" s="9" t="s">
        <v>30</v>
      </c>
      <c r="I80" s="9" t="s">
        <v>30</v>
      </c>
      <c r="J80" s="9" t="s">
        <v>30</v>
      </c>
      <c r="K80" s="9" t="s">
        <v>30</v>
      </c>
    </row>
    <row r="81" spans="1:11" x14ac:dyDescent="0.25">
      <c r="A81" s="3" t="s">
        <v>102</v>
      </c>
      <c r="B81" s="9">
        <v>3.5843779058589895</v>
      </c>
      <c r="C81" s="9">
        <v>4.3643954797976328</v>
      </c>
      <c r="D81" s="9">
        <v>4.4534395040992134</v>
      </c>
      <c r="E81" s="9">
        <v>3.612791164196723</v>
      </c>
      <c r="F81" s="9">
        <v>5.4892175088303707</v>
      </c>
      <c r="G81" s="9">
        <v>4.5308681127597632</v>
      </c>
      <c r="H81" s="9">
        <v>3.4882725796440983</v>
      </c>
      <c r="I81" s="9">
        <v>4.1435310856465408</v>
      </c>
      <c r="J81" s="9">
        <v>5.2708347674175302</v>
      </c>
      <c r="K81" s="9">
        <v>3.8262239038151624</v>
      </c>
    </row>
    <row r="82" spans="1:11" x14ac:dyDescent="0.25">
      <c r="A82" s="3" t="s">
        <v>103</v>
      </c>
      <c r="B82" s="9">
        <v>5.7026380535015724</v>
      </c>
      <c r="C82" s="9">
        <v>7.6252378539505257</v>
      </c>
      <c r="D82" s="9">
        <v>4.5117313711349301</v>
      </c>
      <c r="E82" s="9">
        <v>5.9045624606238531</v>
      </c>
      <c r="F82" s="9">
        <v>6.0368217114245875</v>
      </c>
      <c r="G82" s="9">
        <v>12.855732532918189</v>
      </c>
      <c r="H82" s="9">
        <v>14.466809184068037</v>
      </c>
      <c r="I82" s="9">
        <v>10.849579706225363</v>
      </c>
      <c r="J82" s="9">
        <v>7.3380065751132868</v>
      </c>
      <c r="K82" s="9">
        <v>10.147559456662682</v>
      </c>
    </row>
    <row r="83" spans="1:11" x14ac:dyDescent="0.25">
      <c r="A83" s="3" t="s">
        <v>104</v>
      </c>
      <c r="B83" s="9">
        <v>2.9331004535777114</v>
      </c>
      <c r="C83" s="9">
        <v>2.0082775703881062</v>
      </c>
      <c r="D83" s="9">
        <v>1.8556339879756227</v>
      </c>
      <c r="E83" s="9">
        <v>1.9207392036849711</v>
      </c>
      <c r="F83" s="9">
        <v>1.9856418153876485</v>
      </c>
      <c r="G83" s="9">
        <v>2.5221936655260699</v>
      </c>
      <c r="H83" s="9">
        <v>1.4577650889063463</v>
      </c>
      <c r="I83" s="9">
        <v>1.3554610506369893</v>
      </c>
      <c r="J83" s="9">
        <v>1.8799548536175006</v>
      </c>
      <c r="K83" s="9">
        <v>1.8944857341676482</v>
      </c>
    </row>
    <row r="84" spans="1:11" x14ac:dyDescent="0.25">
      <c r="A84" s="3" t="s">
        <v>105</v>
      </c>
      <c r="B84" s="9" t="s">
        <v>30</v>
      </c>
      <c r="C84" s="9" t="s">
        <v>30</v>
      </c>
      <c r="D84" s="9" t="s">
        <v>30</v>
      </c>
      <c r="E84" s="9" t="s">
        <v>30</v>
      </c>
      <c r="F84" s="9">
        <v>6.2451910485583264</v>
      </c>
      <c r="G84" s="9" t="s">
        <v>30</v>
      </c>
      <c r="H84" s="9" t="s">
        <v>30</v>
      </c>
      <c r="I84" s="9" t="s">
        <v>30</v>
      </c>
      <c r="J84" s="9" t="s">
        <v>30</v>
      </c>
      <c r="K84" s="9" t="s">
        <v>30</v>
      </c>
    </row>
    <row r="85" spans="1:11" x14ac:dyDescent="0.25">
      <c r="A85" s="3" t="s">
        <v>106</v>
      </c>
      <c r="B85" s="9">
        <v>1.4655328847354205</v>
      </c>
      <c r="C85" s="9">
        <v>1.2576278822546714</v>
      </c>
      <c r="D85" s="9">
        <v>1.3525147483120097</v>
      </c>
      <c r="E85" s="9">
        <v>1.218470391391149</v>
      </c>
      <c r="F85" s="9">
        <v>1.2390881136732692</v>
      </c>
      <c r="G85" s="9">
        <v>1.3212639059986833</v>
      </c>
      <c r="H85" s="9">
        <v>1.3705782377342439</v>
      </c>
      <c r="I85" s="9">
        <v>1.5455646171444091</v>
      </c>
      <c r="J85" s="9">
        <v>1.6818773117874</v>
      </c>
      <c r="K85" s="9">
        <v>1.6166314784174782</v>
      </c>
    </row>
    <row r="86" spans="1:11" x14ac:dyDescent="0.25">
      <c r="A86" s="3" t="s">
        <v>107</v>
      </c>
      <c r="B86" s="9">
        <v>4.1758140381874647</v>
      </c>
      <c r="C86" s="9">
        <v>7.0667048265879595</v>
      </c>
      <c r="D86" s="9">
        <v>5.3374836600567477</v>
      </c>
      <c r="E86" s="9">
        <v>5.8368835049895278</v>
      </c>
      <c r="F86" s="9">
        <v>7.1445209939760881</v>
      </c>
      <c r="G86" s="9">
        <v>5.4595191707339294</v>
      </c>
      <c r="H86" s="9">
        <v>4.3389353827089776</v>
      </c>
      <c r="I86" s="9">
        <v>6.6476535668702379</v>
      </c>
      <c r="J86" s="9">
        <v>6.7377919770436687</v>
      </c>
      <c r="K86" s="9">
        <v>4.706715310875218</v>
      </c>
    </row>
    <row r="87" spans="1:11" x14ac:dyDescent="0.25">
      <c r="A87" s="3" t="s">
        <v>108</v>
      </c>
      <c r="B87" s="9">
        <v>4.4871914815878018</v>
      </c>
      <c r="C87" s="9">
        <v>3.1471767179308054</v>
      </c>
      <c r="D87" s="9">
        <v>2.9212254990047826</v>
      </c>
      <c r="E87" s="9">
        <v>3.8539040862816938</v>
      </c>
      <c r="F87" s="9">
        <v>2.2182839249028792</v>
      </c>
      <c r="G87" s="9">
        <v>2.1612166249468632</v>
      </c>
      <c r="H87" s="9">
        <v>2.9161568734356562</v>
      </c>
      <c r="I87" s="9">
        <v>6.4174486040335426</v>
      </c>
      <c r="J87" s="9">
        <v>7.229549284061628</v>
      </c>
      <c r="K87" s="9">
        <v>10.425770010162811</v>
      </c>
    </row>
    <row r="88" spans="1:11" x14ac:dyDescent="0.25">
      <c r="A88" s="2" t="s">
        <v>109</v>
      </c>
      <c r="B88" s="9">
        <v>1.4116887445724791</v>
      </c>
      <c r="C88" s="9">
        <v>1.3267130993913474</v>
      </c>
      <c r="D88" s="9">
        <v>1.5947687798729335</v>
      </c>
      <c r="E88" s="9">
        <v>1.5807680798545536</v>
      </c>
      <c r="F88" s="9">
        <v>1.5937193676104604</v>
      </c>
      <c r="G88" s="9">
        <v>1.3132454998214302</v>
      </c>
      <c r="H88" s="9">
        <v>1.0727995285667562</v>
      </c>
      <c r="I88" s="9">
        <v>1.1985220971675214</v>
      </c>
      <c r="J88" s="9">
        <v>1.5528550538488533</v>
      </c>
      <c r="K88" s="9">
        <v>1.5262432263716124</v>
      </c>
    </row>
    <row r="89" spans="1:11" x14ac:dyDescent="0.25">
      <c r="A89" s="3" t="s">
        <v>110</v>
      </c>
      <c r="B89" s="9" t="s">
        <v>30</v>
      </c>
      <c r="C89" s="9" t="s">
        <v>30</v>
      </c>
      <c r="D89" s="9" t="s">
        <v>30</v>
      </c>
      <c r="E89" s="9" t="s">
        <v>30</v>
      </c>
      <c r="F89" s="9" t="s">
        <v>30</v>
      </c>
      <c r="G89" s="9" t="s">
        <v>30</v>
      </c>
      <c r="H89" s="9" t="s">
        <v>30</v>
      </c>
      <c r="I89" s="9" t="s">
        <v>30</v>
      </c>
      <c r="J89" s="9" t="s">
        <v>30</v>
      </c>
      <c r="K89" s="9" t="s">
        <v>30</v>
      </c>
    </row>
    <row r="90" spans="1:11" x14ac:dyDescent="0.25">
      <c r="A90" s="3" t="s">
        <v>111</v>
      </c>
      <c r="B90" s="9">
        <v>1.1924375431446119</v>
      </c>
      <c r="C90" s="9">
        <v>1.0898055749049582</v>
      </c>
      <c r="D90" s="9">
        <v>1.2850751483495619</v>
      </c>
      <c r="E90" s="9">
        <v>1.3777307444168501</v>
      </c>
      <c r="F90" s="9">
        <v>1.3726769215894274</v>
      </c>
      <c r="G90" s="9">
        <v>1.0867402886443682</v>
      </c>
      <c r="H90" s="9">
        <v>0.85308067888912764</v>
      </c>
      <c r="I90" s="9">
        <v>0.82090132549016803</v>
      </c>
      <c r="J90" s="9">
        <v>0.97716623183213791</v>
      </c>
      <c r="K90" s="9">
        <v>1.0090549349569371</v>
      </c>
    </row>
    <row r="91" spans="1:11" x14ac:dyDescent="0.25">
      <c r="A91" s="3" t="s">
        <v>112</v>
      </c>
      <c r="B91" s="9">
        <v>2.1454389679619443</v>
      </c>
      <c r="C91" s="9">
        <v>2.5060633649879387</v>
      </c>
      <c r="D91" s="9">
        <v>2.7247385452613395</v>
      </c>
      <c r="E91" s="9">
        <v>2.4196448681714093</v>
      </c>
      <c r="F91" s="9">
        <v>2.1436629849868756</v>
      </c>
      <c r="G91" s="9">
        <v>2.0774945396768323</v>
      </c>
      <c r="H91" s="9">
        <v>1.7989478421333964</v>
      </c>
      <c r="I91" s="9">
        <v>2.0972888552859867</v>
      </c>
      <c r="J91" s="9">
        <v>2.9385588343822109</v>
      </c>
      <c r="K91" s="9">
        <v>2.5948007658012666</v>
      </c>
    </row>
    <row r="92" spans="1:11" x14ac:dyDescent="0.25">
      <c r="A92" s="3" t="s">
        <v>113</v>
      </c>
      <c r="B92" s="9">
        <v>1.3704534915470434</v>
      </c>
      <c r="C92" s="9">
        <v>1.0623979632629654</v>
      </c>
      <c r="D92" s="9">
        <v>1.4093021763363314</v>
      </c>
      <c r="E92" s="9">
        <v>1.4030340340129428</v>
      </c>
      <c r="F92" s="9">
        <v>1.5739204486880436</v>
      </c>
      <c r="G92" s="9">
        <v>1.1585576098169443</v>
      </c>
      <c r="H92" s="9">
        <v>0.97472914215685436</v>
      </c>
      <c r="I92" s="9">
        <v>1.2920549508724322</v>
      </c>
      <c r="J92" s="9">
        <v>1.5805238642784811</v>
      </c>
      <c r="K92" s="9">
        <v>1.7186763335809414</v>
      </c>
    </row>
    <row r="93" spans="1:11" x14ac:dyDescent="0.25">
      <c r="A93" s="2" t="s">
        <v>114</v>
      </c>
      <c r="B93" s="9">
        <v>4.7112520717834654</v>
      </c>
      <c r="C93" s="9">
        <v>4.7876121221320798</v>
      </c>
      <c r="D93" s="9">
        <v>5.0742629157922101</v>
      </c>
      <c r="E93" s="9">
        <v>5.3836704450018198</v>
      </c>
      <c r="F93" s="9">
        <v>5.6820286348172599</v>
      </c>
      <c r="G93" s="9">
        <v>5.7838009171049256</v>
      </c>
      <c r="H93" s="9">
        <v>5.9509010524523633</v>
      </c>
      <c r="I93" s="9">
        <v>6.7285967182967612</v>
      </c>
      <c r="J93" s="9">
        <v>7.3678100740664867</v>
      </c>
      <c r="K93" s="9">
        <v>6.4555675368043977</v>
      </c>
    </row>
    <row r="94" spans="1:11" x14ac:dyDescent="0.25">
      <c r="A94" s="3" t="s">
        <v>115</v>
      </c>
      <c r="B94" s="9" t="s">
        <v>30</v>
      </c>
      <c r="C94" s="9" t="s">
        <v>30</v>
      </c>
      <c r="D94" s="9" t="s">
        <v>30</v>
      </c>
      <c r="E94" s="9" t="s">
        <v>30</v>
      </c>
      <c r="F94" s="9" t="s">
        <v>30</v>
      </c>
      <c r="G94" s="9" t="s">
        <v>30</v>
      </c>
      <c r="H94" s="9" t="s">
        <v>30</v>
      </c>
      <c r="I94" s="9" t="s">
        <v>30</v>
      </c>
      <c r="J94" s="9" t="s">
        <v>30</v>
      </c>
      <c r="K94" s="9" t="s">
        <v>30</v>
      </c>
    </row>
    <row r="95" spans="1:11" x14ac:dyDescent="0.25">
      <c r="A95" s="3" t="s">
        <v>116</v>
      </c>
      <c r="B95" s="9">
        <v>14.967247723131068</v>
      </c>
      <c r="C95" s="9">
        <v>13.829460162292888</v>
      </c>
      <c r="D95" s="9">
        <v>14.934781370945673</v>
      </c>
      <c r="E95" s="9">
        <v>13.016238799717998</v>
      </c>
      <c r="F95" s="9">
        <v>19.809010267313496</v>
      </c>
      <c r="G95" s="9">
        <v>17.735567009884271</v>
      </c>
      <c r="H95" s="9">
        <v>20.078337983767252</v>
      </c>
      <c r="I95" s="9">
        <v>20.591014771980042</v>
      </c>
      <c r="J95" s="9">
        <v>22.402590852667082</v>
      </c>
      <c r="K95" s="9">
        <v>23.192024153498117</v>
      </c>
    </row>
    <row r="96" spans="1:11" x14ac:dyDescent="0.25">
      <c r="A96" s="3" t="s">
        <v>117</v>
      </c>
      <c r="B96" s="9">
        <v>2.4294732399543042</v>
      </c>
      <c r="C96" s="9">
        <v>2.6284556870442857</v>
      </c>
      <c r="D96" s="9">
        <v>2.9285230573764136</v>
      </c>
      <c r="E96" s="9">
        <v>3.3290220341116119</v>
      </c>
      <c r="F96" s="9">
        <v>3.0043759771056293</v>
      </c>
      <c r="G96" s="9">
        <v>3.2113314417283063</v>
      </c>
      <c r="H96" s="9">
        <v>3.3101724546248144</v>
      </c>
      <c r="I96" s="9">
        <v>3.7451515222666596</v>
      </c>
      <c r="J96" s="9">
        <v>4.0464044596176008</v>
      </c>
      <c r="K96" s="9">
        <v>3.2756227728865794</v>
      </c>
    </row>
    <row r="97" spans="1:11" x14ac:dyDescent="0.25">
      <c r="A97" s="2" t="s">
        <v>118</v>
      </c>
      <c r="B97" s="9">
        <v>1.8520044910401463</v>
      </c>
      <c r="C97" s="9">
        <v>1.8791608258872798</v>
      </c>
      <c r="D97" s="9">
        <v>2.0549713306951345</v>
      </c>
      <c r="E97" s="9">
        <v>2.162178549469</v>
      </c>
      <c r="F97" s="9">
        <v>2.2246518507995359</v>
      </c>
      <c r="G97" s="9">
        <v>2.1432391269939033</v>
      </c>
      <c r="H97" s="9">
        <v>1.9638181216065957</v>
      </c>
      <c r="I97" s="9">
        <v>2.1807665191921344</v>
      </c>
      <c r="J97" s="9">
        <v>2.312976956330739</v>
      </c>
      <c r="K97" s="9">
        <v>2.3126850135653845</v>
      </c>
    </row>
    <row r="98" spans="1:11" x14ac:dyDescent="0.25">
      <c r="A98" s="3" t="s">
        <v>119</v>
      </c>
      <c r="B98" s="9" t="s">
        <v>30</v>
      </c>
      <c r="C98" s="9" t="s">
        <v>30</v>
      </c>
      <c r="D98" s="9" t="s">
        <v>30</v>
      </c>
      <c r="E98" s="9" t="s">
        <v>30</v>
      </c>
      <c r="F98" s="9" t="s">
        <v>30</v>
      </c>
      <c r="G98" s="9" t="s">
        <v>30</v>
      </c>
      <c r="H98" s="9" t="s">
        <v>30</v>
      </c>
      <c r="I98" s="9" t="s">
        <v>30</v>
      </c>
      <c r="J98" s="9" t="s">
        <v>30</v>
      </c>
      <c r="K98" s="9" t="s">
        <v>30</v>
      </c>
    </row>
    <row r="99" spans="1:11" x14ac:dyDescent="0.25">
      <c r="A99" s="3" t="s">
        <v>120</v>
      </c>
      <c r="B99" s="9">
        <v>2.1330164984796447</v>
      </c>
      <c r="C99" s="9">
        <v>2.2159764754753337</v>
      </c>
      <c r="D99" s="9">
        <v>2.4891435083604732</v>
      </c>
      <c r="E99" s="9">
        <v>2.5920980097791624</v>
      </c>
      <c r="F99" s="9">
        <v>2.6073124720256189</v>
      </c>
      <c r="G99" s="9">
        <v>2.6563172878742063</v>
      </c>
      <c r="H99" s="9">
        <v>2.4736042111488259</v>
      </c>
      <c r="I99" s="9">
        <v>2.8065402068736565</v>
      </c>
      <c r="J99" s="9">
        <v>2.9236603728846338</v>
      </c>
      <c r="K99" s="9">
        <v>2.9035937624613464</v>
      </c>
    </row>
    <row r="100" spans="1:11" x14ac:dyDescent="0.25">
      <c r="A100" s="3" t="s">
        <v>121</v>
      </c>
      <c r="B100" s="9">
        <v>0.73444442468534976</v>
      </c>
      <c r="C100" s="9">
        <v>0.65340070990090993</v>
      </c>
      <c r="D100" s="9">
        <v>0.65006776778436515</v>
      </c>
      <c r="E100" s="9">
        <v>0.79329684133764466</v>
      </c>
      <c r="F100" s="9">
        <v>0.98405444843715706</v>
      </c>
      <c r="G100" s="9">
        <v>0.64004487072931704</v>
      </c>
      <c r="H100" s="9">
        <v>0.49628925756749287</v>
      </c>
      <c r="I100" s="9">
        <v>0.59236226379545576</v>
      </c>
      <c r="J100" s="9">
        <v>0.6471896158757009</v>
      </c>
      <c r="K100" s="9">
        <v>0.68632801100408702</v>
      </c>
    </row>
    <row r="101" spans="1:11" x14ac:dyDescent="0.25">
      <c r="A101" s="2" t="s">
        <v>122</v>
      </c>
      <c r="B101" s="9">
        <v>8.9993511227843488</v>
      </c>
      <c r="C101" s="9">
        <v>9.7095495285092426</v>
      </c>
      <c r="D101" s="9">
        <v>10.776147546006184</v>
      </c>
      <c r="E101" s="9">
        <v>10.932994491209225</v>
      </c>
      <c r="F101" s="9">
        <v>10.175386161179757</v>
      </c>
      <c r="G101" s="9">
        <v>11.368036166268475</v>
      </c>
      <c r="H101" s="9">
        <v>6.892883162156779</v>
      </c>
      <c r="I101" s="9">
        <v>8.0383344176999998</v>
      </c>
      <c r="J101" s="9">
        <v>8.5771474104807908</v>
      </c>
      <c r="K101" s="9">
        <v>7.8746062018742533</v>
      </c>
    </row>
    <row r="102" spans="1:11" x14ac:dyDescent="0.25">
      <c r="A102" s="3" t="s">
        <v>123</v>
      </c>
      <c r="B102" s="9" t="s">
        <v>30</v>
      </c>
      <c r="C102" s="9" t="s">
        <v>30</v>
      </c>
      <c r="D102" s="9" t="s">
        <v>30</v>
      </c>
      <c r="E102" s="9" t="s">
        <v>30</v>
      </c>
      <c r="F102" s="9" t="s">
        <v>30</v>
      </c>
      <c r="G102" s="9" t="s">
        <v>30</v>
      </c>
      <c r="H102" s="9" t="s">
        <v>30</v>
      </c>
      <c r="I102" s="9" t="s">
        <v>30</v>
      </c>
      <c r="J102" s="9" t="s">
        <v>30</v>
      </c>
      <c r="K102" s="9" t="s">
        <v>30</v>
      </c>
    </row>
    <row r="103" spans="1:11" x14ac:dyDescent="0.25">
      <c r="A103" s="3" t="s">
        <v>124</v>
      </c>
      <c r="B103" s="9">
        <v>6.751247867422979</v>
      </c>
      <c r="C103" s="9">
        <v>7.5295443566186355</v>
      </c>
      <c r="D103" s="9">
        <v>8.5123430305678305</v>
      </c>
      <c r="E103" s="9">
        <v>8.1204139857583506</v>
      </c>
      <c r="F103" s="9">
        <v>7.3580420867989753</v>
      </c>
      <c r="G103" s="9">
        <v>8.5167719252984018</v>
      </c>
      <c r="H103" s="9">
        <v>4.2481003001975433</v>
      </c>
      <c r="I103" s="9">
        <v>4.9928587003171394</v>
      </c>
      <c r="J103" s="9">
        <v>5.7400481449763188</v>
      </c>
      <c r="K103" s="9">
        <v>5.0900962520626196</v>
      </c>
    </row>
    <row r="104" spans="1:11" x14ac:dyDescent="0.25">
      <c r="A104" s="3" t="s">
        <v>125</v>
      </c>
      <c r="B104" s="9">
        <v>14.099059269115447</v>
      </c>
      <c r="C104" s="9">
        <v>14.835404075020589</v>
      </c>
      <c r="D104" s="9">
        <v>15.956406452957841</v>
      </c>
      <c r="E104" s="9">
        <v>17.399586345838731</v>
      </c>
      <c r="F104" s="9">
        <v>16.367091797298009</v>
      </c>
      <c r="G104" s="9">
        <v>16.714152721703094</v>
      </c>
      <c r="H104" s="9">
        <v>16.673521249601897</v>
      </c>
      <c r="I104" s="9">
        <v>18.287660300903848</v>
      </c>
      <c r="J104" s="9">
        <v>18.45890031143264</v>
      </c>
      <c r="K104" s="9">
        <v>18.193424023183262</v>
      </c>
    </row>
    <row r="105" spans="1:11" x14ac:dyDescent="0.25">
      <c r="A105" s="2" t="s">
        <v>126</v>
      </c>
      <c r="B105" s="9">
        <v>10.614173185571584</v>
      </c>
      <c r="C105" s="9">
        <v>10.113499730241047</v>
      </c>
      <c r="D105" s="9">
        <v>10.934072516496707</v>
      </c>
      <c r="E105" s="9">
        <v>10.963870168116214</v>
      </c>
      <c r="F105" s="9">
        <v>11.988081366318797</v>
      </c>
      <c r="G105" s="9">
        <v>12.675778864315188</v>
      </c>
      <c r="H105" s="9">
        <v>17.500677233610535</v>
      </c>
      <c r="I105" s="9">
        <v>18.376410795825343</v>
      </c>
      <c r="J105" s="9">
        <v>17.003778396782554</v>
      </c>
      <c r="K105" s="9">
        <v>15.538336673512354</v>
      </c>
    </row>
    <row r="106" spans="1:11" x14ac:dyDescent="0.25">
      <c r="A106" s="3" t="s">
        <v>127</v>
      </c>
      <c r="B106" s="9" t="s">
        <v>30</v>
      </c>
      <c r="C106" s="9" t="s">
        <v>30</v>
      </c>
      <c r="D106" s="9" t="s">
        <v>30</v>
      </c>
      <c r="E106" s="9" t="s">
        <v>30</v>
      </c>
      <c r="F106" s="9"/>
      <c r="G106" s="9" t="s">
        <v>30</v>
      </c>
      <c r="H106" s="9">
        <v>73.861821102199187</v>
      </c>
      <c r="I106" s="9" t="s">
        <v>30</v>
      </c>
      <c r="J106" s="9" t="s">
        <v>30</v>
      </c>
      <c r="K106" s="9" t="s">
        <v>30</v>
      </c>
    </row>
    <row r="107" spans="1:11" x14ac:dyDescent="0.25">
      <c r="A107" s="3" t="s">
        <v>128</v>
      </c>
      <c r="B107" s="9">
        <v>5.9529502149479336</v>
      </c>
      <c r="C107" s="9">
        <v>5.3927170254765517</v>
      </c>
      <c r="D107" s="9">
        <v>5.833788227517835</v>
      </c>
      <c r="E107" s="9">
        <v>4.9805482070850742</v>
      </c>
      <c r="F107" s="9">
        <v>5.5771394246936916</v>
      </c>
      <c r="G107" s="9">
        <v>6.1043315946446635</v>
      </c>
      <c r="H107" s="9">
        <v>6.972196869612536</v>
      </c>
      <c r="I107" s="9">
        <v>6.8699549444787333</v>
      </c>
      <c r="J107" s="9">
        <v>7.4502022596575124</v>
      </c>
      <c r="K107" s="9">
        <v>6.7989922824389071</v>
      </c>
    </row>
    <row r="108" spans="1:11" x14ac:dyDescent="0.25">
      <c r="A108" s="3" t="s">
        <v>129</v>
      </c>
      <c r="B108" s="9">
        <v>1.8398472966101431</v>
      </c>
      <c r="C108" s="9">
        <v>1.8940473381398673</v>
      </c>
      <c r="D108" s="9">
        <v>1.8347066184469649</v>
      </c>
      <c r="E108" s="9">
        <v>1.6199847064763713</v>
      </c>
      <c r="F108" s="9">
        <v>1.9182111359366167</v>
      </c>
      <c r="G108" s="9">
        <v>1.5489420835309706</v>
      </c>
      <c r="H108" s="9">
        <v>1.3099771478486391</v>
      </c>
      <c r="I108" s="9">
        <v>1.0954103633102574</v>
      </c>
      <c r="J108" s="9">
        <v>1.2570002174699253</v>
      </c>
      <c r="K108" s="9">
        <v>1.2045981866026392</v>
      </c>
    </row>
    <row r="109" spans="1:11" x14ac:dyDescent="0.25">
      <c r="A109" s="3" t="s">
        <v>130</v>
      </c>
      <c r="B109" s="9">
        <v>27.510572414026125</v>
      </c>
      <c r="C109" s="9">
        <v>27.057044021409826</v>
      </c>
      <c r="D109" s="9">
        <v>27.450900964955373</v>
      </c>
      <c r="E109" s="9">
        <v>34.162883275290177</v>
      </c>
      <c r="F109" s="9">
        <v>36.296178542324263</v>
      </c>
      <c r="G109" s="9">
        <v>36.274748480392383</v>
      </c>
      <c r="H109" s="9">
        <v>55.314672218423347</v>
      </c>
      <c r="I109" s="9">
        <v>60.002363791083397</v>
      </c>
      <c r="J109" s="9">
        <v>56.921484782942855</v>
      </c>
      <c r="K109" s="9">
        <v>49.9574034391322</v>
      </c>
    </row>
    <row r="110" spans="1:11" x14ac:dyDescent="0.25">
      <c r="A110" s="2" t="s">
        <v>131</v>
      </c>
      <c r="B110" s="9">
        <v>6.6854176983042937</v>
      </c>
      <c r="C110" s="9">
        <v>6.6985717909230535</v>
      </c>
      <c r="D110" s="9">
        <v>6.5408176607948745</v>
      </c>
      <c r="E110" s="9">
        <v>7.224628317607789</v>
      </c>
      <c r="F110" s="9">
        <v>6.7841959800118685</v>
      </c>
      <c r="G110" s="9">
        <v>7.3757978540458442</v>
      </c>
      <c r="H110" s="9">
        <v>7.9353805266637139</v>
      </c>
      <c r="I110" s="9">
        <v>9.9588975338227712</v>
      </c>
      <c r="J110" s="9">
        <v>9.1871937935951884</v>
      </c>
      <c r="K110" s="9">
        <v>8.3951079474135497</v>
      </c>
    </row>
    <row r="111" spans="1:11" x14ac:dyDescent="0.25">
      <c r="A111" s="3" t="s">
        <v>132</v>
      </c>
      <c r="B111" s="9" t="s">
        <v>30</v>
      </c>
      <c r="C111" s="9" t="s">
        <v>30</v>
      </c>
      <c r="D111" s="9" t="s">
        <v>30</v>
      </c>
      <c r="E111" s="9" t="s">
        <v>30</v>
      </c>
      <c r="F111" s="9" t="s">
        <v>30</v>
      </c>
      <c r="G111" s="9" t="s">
        <v>30</v>
      </c>
      <c r="H111" s="9" t="s">
        <v>30</v>
      </c>
      <c r="I111" s="9" t="s">
        <v>30</v>
      </c>
      <c r="J111" s="9" t="s">
        <v>30</v>
      </c>
      <c r="K111" s="9" t="s">
        <v>30</v>
      </c>
    </row>
    <row r="112" spans="1:11" x14ac:dyDescent="0.25">
      <c r="A112" s="3" t="s">
        <v>133</v>
      </c>
      <c r="B112" s="9">
        <v>9.4353852333272226</v>
      </c>
      <c r="C112" s="9">
        <v>9.5797209659857643</v>
      </c>
      <c r="D112" s="9">
        <v>8.9645982056554185</v>
      </c>
      <c r="E112" s="9">
        <v>9.8808336726119279</v>
      </c>
      <c r="F112" s="9">
        <v>9.3865581408905481</v>
      </c>
      <c r="G112" s="9">
        <v>10.170162580554225</v>
      </c>
      <c r="H112" s="9">
        <v>11.143499987516</v>
      </c>
      <c r="I112" s="9">
        <v>14.260340770136413</v>
      </c>
      <c r="J112" s="9">
        <v>13.17092554887566</v>
      </c>
      <c r="K112" s="9">
        <v>11.853852780297114</v>
      </c>
    </row>
    <row r="113" spans="1:11" x14ac:dyDescent="0.25">
      <c r="A113" s="3" t="s">
        <v>134</v>
      </c>
      <c r="B113" s="9">
        <v>3.8336860567432973</v>
      </c>
      <c r="C113" s="9">
        <v>3.3820874792092823</v>
      </c>
      <c r="D113" s="9">
        <v>3.4972610404151467</v>
      </c>
      <c r="E113" s="9">
        <v>3.5365167273568821</v>
      </c>
      <c r="F113" s="9">
        <v>3.126017720582273</v>
      </c>
      <c r="G113" s="9">
        <v>2.9699335555889923</v>
      </c>
      <c r="H113" s="9">
        <v>3.0860333803999911</v>
      </c>
      <c r="I113" s="9">
        <v>3.587258480451752</v>
      </c>
      <c r="J113" s="9">
        <v>3.3262732017167407</v>
      </c>
      <c r="K113" s="9">
        <v>2.91593991430143</v>
      </c>
    </row>
    <row r="114" spans="1:11" x14ac:dyDescent="0.25">
      <c r="A114" s="3" t="s">
        <v>135</v>
      </c>
      <c r="B114" s="9">
        <v>2.1640463701112105</v>
      </c>
      <c r="C114" s="9">
        <v>2.18752499998467</v>
      </c>
      <c r="D114" s="9">
        <v>2.1217457859442592</v>
      </c>
      <c r="E114" s="9">
        <v>2.487109634137493</v>
      </c>
      <c r="F114" s="9">
        <v>2.5734827860288481</v>
      </c>
      <c r="G114" s="9">
        <v>2.6488209073267783</v>
      </c>
      <c r="H114" s="9">
        <v>2.4519932870598669</v>
      </c>
      <c r="I114" s="9">
        <v>2.5052471992509426</v>
      </c>
      <c r="J114" s="9">
        <v>2.9164281969139281</v>
      </c>
      <c r="K114" s="9">
        <v>2.7208832184910801</v>
      </c>
    </row>
    <row r="115" spans="1:11" x14ac:dyDescent="0.25">
      <c r="A115" s="2" t="s">
        <v>136</v>
      </c>
      <c r="B115" s="9">
        <v>10.727565052113189</v>
      </c>
      <c r="C115" s="9">
        <v>11.081742893651112</v>
      </c>
      <c r="D115" s="9">
        <v>10.749415299746587</v>
      </c>
      <c r="E115" s="9">
        <v>12.070460228177486</v>
      </c>
      <c r="F115" s="9">
        <v>12.430947144671791</v>
      </c>
      <c r="G115" s="9">
        <v>14.692355243875156</v>
      </c>
      <c r="H115" s="9">
        <v>13.370547150237188</v>
      </c>
      <c r="I115" s="9">
        <v>13.216903220506614</v>
      </c>
      <c r="J115" s="9">
        <v>13.57065177436716</v>
      </c>
      <c r="K115" s="9">
        <v>13.433464150363228</v>
      </c>
    </row>
    <row r="116" spans="1:11" x14ac:dyDescent="0.25">
      <c r="A116" s="3" t="s">
        <v>137</v>
      </c>
      <c r="B116" s="9" t="s">
        <v>30</v>
      </c>
      <c r="C116" s="9" t="s">
        <v>30</v>
      </c>
      <c r="D116" s="9" t="s">
        <v>30</v>
      </c>
      <c r="E116" s="9" t="s">
        <v>30</v>
      </c>
      <c r="F116" s="9" t="s">
        <v>30</v>
      </c>
      <c r="G116" s="9" t="s">
        <v>30</v>
      </c>
      <c r="H116" s="9" t="s">
        <v>30</v>
      </c>
      <c r="I116" s="9" t="s">
        <v>30</v>
      </c>
      <c r="J116" s="9" t="s">
        <v>30</v>
      </c>
      <c r="K116" s="9" t="s">
        <v>30</v>
      </c>
    </row>
    <row r="117" spans="1:11" x14ac:dyDescent="0.25">
      <c r="A117" s="3" t="s">
        <v>138</v>
      </c>
      <c r="B117" s="9">
        <v>13.98018963766261</v>
      </c>
      <c r="C117" s="9">
        <v>14.965858074747642</v>
      </c>
      <c r="D117" s="9">
        <v>13.724916563420237</v>
      </c>
      <c r="E117" s="9">
        <v>14.562068738204058</v>
      </c>
      <c r="F117" s="9">
        <v>13.9949778046917</v>
      </c>
      <c r="G117" s="9">
        <v>16.424895401488701</v>
      </c>
      <c r="H117" s="9">
        <v>14.512600984677652</v>
      </c>
      <c r="I117" s="9">
        <v>14.349122348350905</v>
      </c>
      <c r="J117" s="9">
        <v>14.494971806258564</v>
      </c>
      <c r="K117" s="9">
        <v>14.539549255582262</v>
      </c>
    </row>
    <row r="118" spans="1:11" x14ac:dyDescent="0.25">
      <c r="A118" s="3" t="s">
        <v>139</v>
      </c>
      <c r="B118" s="9">
        <v>4.2969515235490672</v>
      </c>
      <c r="C118" s="9">
        <v>4.1858595067011795</v>
      </c>
      <c r="D118" s="9">
        <v>4.1305876994120192</v>
      </c>
      <c r="E118" s="9">
        <v>5.0932192139721932</v>
      </c>
      <c r="F118" s="9">
        <v>5.7793588762385824</v>
      </c>
      <c r="G118" s="9">
        <v>6.8449938980039917</v>
      </c>
      <c r="H118" s="9">
        <v>7.8095147959519622</v>
      </c>
      <c r="I118" s="9">
        <v>7.4652287269478297</v>
      </c>
      <c r="J118" s="9">
        <v>7.7337081119889675</v>
      </c>
      <c r="K118" s="9">
        <v>7.4553302903450192</v>
      </c>
    </row>
    <row r="119" spans="1:11" x14ac:dyDescent="0.25">
      <c r="A119" s="3" t="s">
        <v>140</v>
      </c>
      <c r="B119" s="9">
        <v>24.141168793302821</v>
      </c>
      <c r="C119" s="9">
        <v>25.063799636693997</v>
      </c>
      <c r="D119" s="9">
        <v>24.436195527732032</v>
      </c>
      <c r="E119" s="9">
        <v>25.71445494586925</v>
      </c>
      <c r="F119" s="9">
        <v>26.237771280801585</v>
      </c>
      <c r="G119" s="9">
        <v>34.709259233818209</v>
      </c>
      <c r="H119" s="9">
        <v>29.677355322056233</v>
      </c>
      <c r="I119" s="9">
        <v>34.494160688747236</v>
      </c>
      <c r="J119" s="9">
        <v>36.354607927524413</v>
      </c>
      <c r="K119" s="9">
        <v>30.968983286811895</v>
      </c>
    </row>
    <row r="120" spans="1:11" x14ac:dyDescent="0.25">
      <c r="A120" s="3" t="s">
        <v>141</v>
      </c>
      <c r="B120" s="9">
        <v>7.283805589807729</v>
      </c>
      <c r="C120" s="9">
        <v>7.5759661808382539</v>
      </c>
      <c r="D120" s="9">
        <v>6.8503967704300104</v>
      </c>
      <c r="E120" s="9">
        <v>8.54868968245259</v>
      </c>
      <c r="F120" s="9">
        <v>9.4954002991122124</v>
      </c>
      <c r="G120" s="9">
        <v>10.733046884099332</v>
      </c>
      <c r="H120" s="9">
        <v>9.8585046338008588</v>
      </c>
      <c r="I120" s="9">
        <v>9.4034474830184376</v>
      </c>
      <c r="J120" s="9">
        <v>9.8325110744694442</v>
      </c>
      <c r="K120" s="9">
        <v>10.330697317999499</v>
      </c>
    </row>
    <row r="121" spans="1:11" x14ac:dyDescent="0.25">
      <c r="A121" s="2" t="s">
        <v>142</v>
      </c>
      <c r="B121" s="9">
        <v>9.0938783019610252</v>
      </c>
      <c r="C121" s="9">
        <v>9.5292532136693726</v>
      </c>
      <c r="D121" s="9">
        <v>8.5416391189591376</v>
      </c>
      <c r="E121" s="9">
        <v>9.4327797399101829</v>
      </c>
      <c r="F121" s="9">
        <v>10.173752403454603</v>
      </c>
      <c r="G121" s="9">
        <v>9.7751589720378558</v>
      </c>
      <c r="H121" s="9">
        <v>12.78232510389069</v>
      </c>
      <c r="I121" s="9">
        <v>11.85412521312317</v>
      </c>
      <c r="J121" s="9">
        <v>10.42676049453355</v>
      </c>
      <c r="K121" s="9">
        <v>10.618016604067094</v>
      </c>
    </row>
    <row r="122" spans="1:11" x14ac:dyDescent="0.25">
      <c r="A122" s="3" t="s">
        <v>143</v>
      </c>
      <c r="B122" s="9" t="s">
        <v>30</v>
      </c>
      <c r="C122" s="9" t="s">
        <v>30</v>
      </c>
      <c r="D122" s="9" t="s">
        <v>30</v>
      </c>
      <c r="E122" s="9" t="s">
        <v>30</v>
      </c>
      <c r="F122" s="9" t="s">
        <v>30</v>
      </c>
      <c r="G122" s="9" t="s">
        <v>30</v>
      </c>
      <c r="H122" s="9" t="s">
        <v>30</v>
      </c>
      <c r="I122" s="9" t="s">
        <v>30</v>
      </c>
      <c r="J122" s="9" t="s">
        <v>30</v>
      </c>
      <c r="K122" s="9" t="s">
        <v>30</v>
      </c>
    </row>
    <row r="123" spans="1:11" x14ac:dyDescent="0.25">
      <c r="A123" s="3" t="s">
        <v>144</v>
      </c>
      <c r="B123" s="9">
        <v>11.972794683044571</v>
      </c>
      <c r="C123" s="9">
        <v>10.586434936697692</v>
      </c>
      <c r="D123" s="9">
        <v>10.038998616245451</v>
      </c>
      <c r="E123" s="9">
        <v>12.063437112670387</v>
      </c>
      <c r="F123" s="9">
        <v>10.919693067552975</v>
      </c>
      <c r="G123" s="9">
        <v>10.34581688084557</v>
      </c>
      <c r="H123" s="9">
        <v>10.039166215302128</v>
      </c>
      <c r="I123" s="9">
        <v>7.8884253026829896</v>
      </c>
      <c r="J123" s="9">
        <v>10.162483435774783</v>
      </c>
      <c r="K123" s="9">
        <v>11.910773121555646</v>
      </c>
    </row>
    <row r="124" spans="1:11" x14ac:dyDescent="0.25">
      <c r="A124" s="3" t="s">
        <v>145</v>
      </c>
      <c r="B124" s="9">
        <v>8.8937275171420875</v>
      </c>
      <c r="C124" s="9">
        <v>10.564073052581788</v>
      </c>
      <c r="D124" s="9">
        <v>7.473761812940956</v>
      </c>
      <c r="E124" s="9">
        <v>8.5456771096804491</v>
      </c>
      <c r="F124" s="9">
        <v>10.429444778928259</v>
      </c>
      <c r="G124" s="9">
        <v>5.6055161784775107</v>
      </c>
      <c r="H124" s="9">
        <v>8.3965087061257648</v>
      </c>
      <c r="I124" s="9">
        <v>12.782419874482793</v>
      </c>
      <c r="J124" s="9">
        <v>9.181203853889123</v>
      </c>
      <c r="K124" s="9">
        <v>8.8858719625301656</v>
      </c>
    </row>
    <row r="125" spans="1:11" x14ac:dyDescent="0.25">
      <c r="A125" s="3" t="s">
        <v>146</v>
      </c>
      <c r="B125" s="9">
        <v>8.8921874640343965</v>
      </c>
      <c r="C125" s="9">
        <v>9.4508895883800719</v>
      </c>
      <c r="D125" s="9">
        <v>8.3983292818588566</v>
      </c>
      <c r="E125" s="9">
        <v>9.0149302298905738</v>
      </c>
      <c r="F125" s="9">
        <v>10.226535229528826</v>
      </c>
      <c r="G125" s="9">
        <v>10.86335029758423</v>
      </c>
      <c r="H125" s="9">
        <v>12.340748923590011</v>
      </c>
      <c r="I125" s="9">
        <v>11.677407690322148</v>
      </c>
      <c r="J125" s="9">
        <v>10.2129319896159</v>
      </c>
      <c r="K125" s="9">
        <v>10.408494686144284</v>
      </c>
    </row>
    <row r="126" spans="1:11" x14ac:dyDescent="0.25">
      <c r="A126" s="3" t="s">
        <v>147</v>
      </c>
      <c r="B126" s="9">
        <v>6.7169284416263615</v>
      </c>
      <c r="C126" s="9">
        <v>8.285742702702386</v>
      </c>
      <c r="D126" s="9">
        <v>8.1100886850257421</v>
      </c>
      <c r="E126" s="9">
        <v>9.4476003043024797</v>
      </c>
      <c r="F126" s="9">
        <v>8.6372151461301243</v>
      </c>
      <c r="G126" s="9">
        <v>7.9611298140335984</v>
      </c>
      <c r="H126" s="9">
        <v>22.334047870903181</v>
      </c>
      <c r="I126" s="9">
        <v>20.192989513087706</v>
      </c>
      <c r="J126" s="9">
        <v>13.709234909443182</v>
      </c>
      <c r="K126" s="9">
        <v>12.221559264195177</v>
      </c>
    </row>
    <row r="127" spans="1:11" x14ac:dyDescent="0.25">
      <c r="A127" s="2" t="s">
        <v>148</v>
      </c>
      <c r="B127" s="9">
        <v>7.4484924654847511</v>
      </c>
      <c r="C127" s="9">
        <v>7.1322150807294991</v>
      </c>
      <c r="D127" s="9">
        <v>7.3121817065055152</v>
      </c>
      <c r="E127" s="9">
        <v>7.2937797373468118</v>
      </c>
      <c r="F127" s="9">
        <v>8.4562972180974789</v>
      </c>
      <c r="G127" s="9">
        <v>8.978388802527931</v>
      </c>
      <c r="H127" s="9">
        <v>8.5201484106124639</v>
      </c>
      <c r="I127" s="9">
        <v>9.6676806064285792</v>
      </c>
      <c r="J127" s="9">
        <v>10.733700244276095</v>
      </c>
      <c r="K127" s="9">
        <v>9.504808330796962</v>
      </c>
    </row>
    <row r="128" spans="1:11" x14ac:dyDescent="0.25">
      <c r="A128" s="3" t="s">
        <v>149</v>
      </c>
      <c r="B128" s="9" t="s">
        <v>30</v>
      </c>
      <c r="C128" s="9" t="s">
        <v>30</v>
      </c>
      <c r="D128" s="9" t="s">
        <v>30</v>
      </c>
      <c r="E128" s="9" t="s">
        <v>30</v>
      </c>
      <c r="F128" s="9" t="s">
        <v>30</v>
      </c>
      <c r="G128" s="9" t="s">
        <v>30</v>
      </c>
      <c r="H128" s="9" t="s">
        <v>30</v>
      </c>
      <c r="I128" s="9" t="s">
        <v>30</v>
      </c>
      <c r="J128" s="9" t="s">
        <v>30</v>
      </c>
      <c r="K128" s="9" t="s">
        <v>30</v>
      </c>
    </row>
    <row r="129" spans="1:11" x14ac:dyDescent="0.25">
      <c r="A129" s="3" t="s">
        <v>150</v>
      </c>
      <c r="B129" s="9">
        <v>7.9417691926375067</v>
      </c>
      <c r="C129" s="9">
        <v>8.5206944779568303</v>
      </c>
      <c r="D129" s="9">
        <v>8.2439919288446593</v>
      </c>
      <c r="E129" s="9">
        <v>8.7942845243964634</v>
      </c>
      <c r="F129" s="9">
        <v>9.5278934924310246</v>
      </c>
      <c r="G129" s="9">
        <v>10.142925772094753</v>
      </c>
      <c r="H129" s="9">
        <v>9.2618955697252137</v>
      </c>
      <c r="I129" s="9">
        <v>9.8247708510417748</v>
      </c>
      <c r="J129" s="9">
        <v>11.270909779333156</v>
      </c>
      <c r="K129" s="9">
        <v>9.4474325519165685</v>
      </c>
    </row>
    <row r="130" spans="1:11" x14ac:dyDescent="0.25">
      <c r="A130" s="3" t="s">
        <v>151</v>
      </c>
      <c r="B130" s="9">
        <v>6.9699031578309993</v>
      </c>
      <c r="C130" s="9">
        <v>5.9522107002461766</v>
      </c>
      <c r="D130" s="9">
        <v>6.4616005437335948</v>
      </c>
      <c r="E130" s="9">
        <v>5.9447629328789224</v>
      </c>
      <c r="F130" s="9">
        <v>7.3844436345949029</v>
      </c>
      <c r="G130" s="9">
        <v>7.7599402569730307</v>
      </c>
      <c r="H130" s="9">
        <v>7.6814450162906018</v>
      </c>
      <c r="I130" s="9">
        <v>9.4624049527120864</v>
      </c>
      <c r="J130" s="9">
        <v>10.20949575190309</v>
      </c>
      <c r="K130" s="9">
        <v>9.5260033449587347</v>
      </c>
    </row>
    <row r="131" spans="1:11" x14ac:dyDescent="0.25">
      <c r="A131" s="3" t="s">
        <v>152</v>
      </c>
      <c r="B131" s="9">
        <v>6.5726690227049493</v>
      </c>
      <c r="C131" s="9">
        <v>7.941451025854394</v>
      </c>
      <c r="D131" s="9">
        <v>7.4491598584273531</v>
      </c>
      <c r="E131" s="9">
        <v>9.3368396220365</v>
      </c>
      <c r="F131" s="9">
        <v>7.9593872929690672</v>
      </c>
      <c r="G131" s="9">
        <v>16.445589434807502</v>
      </c>
      <c r="H131" s="9">
        <v>33.499109128354881</v>
      </c>
      <c r="I131" s="9">
        <v>15.790266570007539</v>
      </c>
      <c r="J131" s="9">
        <v>11.713881322899883</v>
      </c>
      <c r="K131" s="9">
        <v>13.346018838385657</v>
      </c>
    </row>
    <row r="132" spans="1:11" x14ac:dyDescent="0.25">
      <c r="A132" s="3" t="s">
        <v>153</v>
      </c>
      <c r="B132" s="9" t="s">
        <v>30</v>
      </c>
      <c r="C132" s="9" t="s">
        <v>30</v>
      </c>
      <c r="D132" s="9" t="s">
        <v>30</v>
      </c>
      <c r="E132" s="9" t="s">
        <v>30</v>
      </c>
      <c r="F132" s="9" t="s">
        <v>30</v>
      </c>
      <c r="G132" s="9" t="s">
        <v>30</v>
      </c>
      <c r="H132" s="9" t="s">
        <v>30</v>
      </c>
      <c r="I132" s="9" t="s">
        <v>30</v>
      </c>
      <c r="J132" s="9" t="s">
        <v>30</v>
      </c>
      <c r="K132" s="9" t="s">
        <v>30</v>
      </c>
    </row>
    <row r="133" spans="1:11" x14ac:dyDescent="0.25">
      <c r="A133" s="2" t="s">
        <v>154</v>
      </c>
      <c r="B133" s="9">
        <v>9.1277120015418074</v>
      </c>
      <c r="C133" s="9">
        <v>9.1363686063536313</v>
      </c>
      <c r="D133" s="9">
        <v>9.1434860532252369</v>
      </c>
      <c r="E133" s="9">
        <v>9.6169140223828009</v>
      </c>
      <c r="F133" s="9">
        <v>10.003785280390387</v>
      </c>
      <c r="G133" s="9">
        <v>10.698494885396448</v>
      </c>
      <c r="H133" s="9">
        <v>10.975626998033409</v>
      </c>
      <c r="I133" s="9">
        <v>11.210217320699639</v>
      </c>
      <c r="J133" s="9">
        <v>11.239198073013467</v>
      </c>
      <c r="K133" s="9">
        <v>10.717333365564764</v>
      </c>
    </row>
  </sheetData>
  <hyperlinks>
    <hyperlink ref="A2" location="'Cover page'!A1" display="'Cover page'!A1" xr:uid="{58D37526-9249-4F7D-85DA-5962C8664FB4}"/>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9311-7811-45A9-849A-6E1C5244F5F3}">
  <dimension ref="A1:K133"/>
  <sheetViews>
    <sheetView zoomScale="85" zoomScaleNormal="85" workbookViewId="0">
      <selection activeCell="B2" sqref="B2"/>
    </sheetView>
  </sheetViews>
  <sheetFormatPr defaultRowHeight="15" x14ac:dyDescent="0.25"/>
  <cols>
    <col min="1" max="1" width="122.28515625" bestFit="1" customWidth="1"/>
    <col min="2" max="2" width="17.42578125" bestFit="1" customWidth="1"/>
    <col min="3" max="10" width="7.85546875" bestFit="1" customWidth="1"/>
    <col min="11" max="11" width="8.85546875" bestFit="1" customWidth="1"/>
    <col min="12" max="12" width="35.140625" bestFit="1" customWidth="1"/>
    <col min="13" max="13" width="31.7109375" bestFit="1" customWidth="1"/>
    <col min="14" max="14" width="35.140625" bestFit="1" customWidth="1"/>
    <col min="15" max="15" width="31.7109375" bestFit="1" customWidth="1"/>
    <col min="16" max="16" width="35.140625" bestFit="1" customWidth="1"/>
    <col min="17" max="17" width="31.7109375" bestFit="1" customWidth="1"/>
    <col min="18" max="18" width="35.140625" bestFit="1" customWidth="1"/>
    <col min="19" max="19" width="31.7109375" bestFit="1" customWidth="1"/>
    <col min="20" max="20" width="35.140625" bestFit="1" customWidth="1"/>
    <col min="21" max="21" width="31.7109375" bestFit="1" customWidth="1"/>
  </cols>
  <sheetData>
    <row r="1" spans="1:11" ht="18" thickBot="1" x14ac:dyDescent="0.35">
      <c r="A1" s="4" t="str">
        <f>'Cover page'!$A$20</f>
        <v>Table 1.4. Claims (median compensation) by Industry (ANZSIC subdivision), 10 years to 2024-25</v>
      </c>
      <c r="B1" s="5"/>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157</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28</v>
      </c>
      <c r="B8" s="10">
        <v>11508</v>
      </c>
      <c r="C8" s="10">
        <v>12753.5</v>
      </c>
      <c r="D8" s="10">
        <v>13568</v>
      </c>
      <c r="E8" s="10">
        <v>13046</v>
      </c>
      <c r="F8" s="10">
        <v>12678</v>
      </c>
      <c r="G8" s="10">
        <v>12579</v>
      </c>
      <c r="H8" s="10">
        <v>13698</v>
      </c>
      <c r="I8" s="10">
        <v>14348</v>
      </c>
      <c r="J8" s="10">
        <v>15746</v>
      </c>
      <c r="K8" s="10" t="s">
        <v>30</v>
      </c>
    </row>
    <row r="9" spans="1:11" x14ac:dyDescent="0.25">
      <c r="A9" s="3" t="s">
        <v>29</v>
      </c>
      <c r="B9" s="10" t="s">
        <v>30</v>
      </c>
      <c r="C9" s="10" t="s">
        <v>30</v>
      </c>
      <c r="D9" s="10" t="s">
        <v>30</v>
      </c>
      <c r="E9" s="10" t="s">
        <v>30</v>
      </c>
      <c r="F9" s="10" t="s">
        <v>30</v>
      </c>
      <c r="G9" s="10" t="s">
        <v>30</v>
      </c>
      <c r="H9" s="10" t="s">
        <v>30</v>
      </c>
      <c r="I9" s="10" t="s">
        <v>30</v>
      </c>
      <c r="J9" s="10" t="s">
        <v>30</v>
      </c>
      <c r="K9" s="10" t="s">
        <v>30</v>
      </c>
    </row>
    <row r="10" spans="1:11" x14ac:dyDescent="0.25">
      <c r="A10" s="3" t="s">
        <v>31</v>
      </c>
      <c r="B10" s="10">
        <v>11329</v>
      </c>
      <c r="C10" s="10">
        <v>12319</v>
      </c>
      <c r="D10" s="10">
        <v>13087.5</v>
      </c>
      <c r="E10" s="10">
        <v>12957</v>
      </c>
      <c r="F10" s="10">
        <v>12254.5</v>
      </c>
      <c r="G10" s="10">
        <v>12488</v>
      </c>
      <c r="H10" s="10">
        <v>13489</v>
      </c>
      <c r="I10" s="10">
        <v>14378</v>
      </c>
      <c r="J10" s="10">
        <v>15305</v>
      </c>
      <c r="K10" s="10" t="s">
        <v>30</v>
      </c>
    </row>
    <row r="11" spans="1:11" x14ac:dyDescent="0.25">
      <c r="A11" s="3" t="s">
        <v>32</v>
      </c>
      <c r="B11" s="10">
        <v>8923</v>
      </c>
      <c r="C11" s="10">
        <v>6515</v>
      </c>
      <c r="D11" s="10">
        <v>9753</v>
      </c>
      <c r="E11" s="10">
        <v>8594</v>
      </c>
      <c r="F11" s="10">
        <v>13315.5</v>
      </c>
      <c r="G11" s="10">
        <v>10622</v>
      </c>
      <c r="H11" s="10">
        <v>17676</v>
      </c>
      <c r="I11" s="10">
        <v>13162</v>
      </c>
      <c r="J11" s="10">
        <v>14965.5</v>
      </c>
      <c r="K11" s="10" t="s">
        <v>30</v>
      </c>
    </row>
    <row r="12" spans="1:11" x14ac:dyDescent="0.25">
      <c r="A12" s="3" t="s">
        <v>33</v>
      </c>
      <c r="B12" s="10">
        <v>15786</v>
      </c>
      <c r="C12" s="10">
        <v>19096.5</v>
      </c>
      <c r="D12" s="10">
        <v>15211</v>
      </c>
      <c r="E12" s="10">
        <v>17503</v>
      </c>
      <c r="F12" s="10">
        <v>17335</v>
      </c>
      <c r="G12" s="10">
        <v>13600</v>
      </c>
      <c r="H12" s="10">
        <v>15181</v>
      </c>
      <c r="I12" s="10">
        <v>11916</v>
      </c>
      <c r="J12" s="10">
        <v>19194</v>
      </c>
      <c r="K12" s="10" t="s">
        <v>30</v>
      </c>
    </row>
    <row r="13" spans="1:11" x14ac:dyDescent="0.25">
      <c r="A13" s="3" t="s">
        <v>34</v>
      </c>
      <c r="B13" s="10">
        <v>21668</v>
      </c>
      <c r="C13" s="10">
        <v>16636</v>
      </c>
      <c r="D13" s="10">
        <v>18134</v>
      </c>
      <c r="E13" s="10">
        <v>20370</v>
      </c>
      <c r="F13" s="10">
        <v>16923</v>
      </c>
      <c r="G13" s="10">
        <v>12019.5</v>
      </c>
      <c r="H13" s="10">
        <v>23849</v>
      </c>
      <c r="I13" s="10">
        <v>17165</v>
      </c>
      <c r="J13" s="10">
        <v>22604</v>
      </c>
      <c r="K13" s="10" t="s">
        <v>30</v>
      </c>
    </row>
    <row r="14" spans="1:11" x14ac:dyDescent="0.25">
      <c r="A14" s="3" t="s">
        <v>35</v>
      </c>
      <c r="B14" s="10">
        <v>10942</v>
      </c>
      <c r="C14" s="10">
        <v>14554</v>
      </c>
      <c r="D14" s="10">
        <v>17478.5</v>
      </c>
      <c r="E14" s="10">
        <v>12624</v>
      </c>
      <c r="F14" s="10">
        <v>12953.5</v>
      </c>
      <c r="G14" s="10">
        <v>12657.5</v>
      </c>
      <c r="H14" s="10">
        <v>13119.5</v>
      </c>
      <c r="I14" s="10">
        <v>14141</v>
      </c>
      <c r="J14" s="10">
        <v>17226</v>
      </c>
      <c r="K14" s="10" t="s">
        <v>30</v>
      </c>
    </row>
    <row r="15" spans="1:11" x14ac:dyDescent="0.25">
      <c r="A15" s="2" t="s">
        <v>36</v>
      </c>
      <c r="B15" s="10">
        <v>30745</v>
      </c>
      <c r="C15" s="10">
        <v>31688.5</v>
      </c>
      <c r="D15" s="10">
        <v>31901.5</v>
      </c>
      <c r="E15" s="10">
        <v>32707.5</v>
      </c>
      <c r="F15" s="10">
        <v>36039</v>
      </c>
      <c r="G15" s="10">
        <v>35060</v>
      </c>
      <c r="H15" s="10">
        <v>34624</v>
      </c>
      <c r="I15" s="10">
        <v>36465</v>
      </c>
      <c r="J15" s="10">
        <v>38538</v>
      </c>
      <c r="K15" s="10" t="s">
        <v>30</v>
      </c>
    </row>
    <row r="16" spans="1:11" x14ac:dyDescent="0.25">
      <c r="A16" s="3" t="s">
        <v>37</v>
      </c>
      <c r="B16" s="10" t="s">
        <v>30</v>
      </c>
      <c r="C16" s="10" t="s">
        <v>30</v>
      </c>
      <c r="D16" s="10" t="s">
        <v>30</v>
      </c>
      <c r="E16" s="10" t="s">
        <v>30</v>
      </c>
      <c r="F16" s="10" t="s">
        <v>30</v>
      </c>
      <c r="G16" s="10" t="s">
        <v>30</v>
      </c>
      <c r="H16" s="10" t="s">
        <v>30</v>
      </c>
      <c r="I16" s="10" t="s">
        <v>30</v>
      </c>
      <c r="J16" s="10" t="s">
        <v>30</v>
      </c>
      <c r="K16" s="10" t="s">
        <v>30</v>
      </c>
    </row>
    <row r="17" spans="1:11" x14ac:dyDescent="0.25">
      <c r="A17" s="3" t="s">
        <v>38</v>
      </c>
      <c r="B17" s="10">
        <v>33608</v>
      </c>
      <c r="C17" s="10">
        <v>31739</v>
      </c>
      <c r="D17" s="10">
        <v>34809</v>
      </c>
      <c r="E17" s="10">
        <v>34103.5</v>
      </c>
      <c r="F17" s="10">
        <v>37643</v>
      </c>
      <c r="G17" s="10">
        <v>38039</v>
      </c>
      <c r="H17" s="10">
        <v>27524</v>
      </c>
      <c r="I17" s="10">
        <v>33120.5</v>
      </c>
      <c r="J17" s="10">
        <v>31220</v>
      </c>
      <c r="K17" s="10" t="s">
        <v>30</v>
      </c>
    </row>
    <row r="18" spans="1:11" x14ac:dyDescent="0.25">
      <c r="A18" s="3" t="s">
        <v>39</v>
      </c>
      <c r="B18" s="10">
        <v>55751</v>
      </c>
      <c r="C18" s="10">
        <v>44226</v>
      </c>
      <c r="D18" s="10">
        <v>37549</v>
      </c>
      <c r="E18" s="10">
        <v>45009</v>
      </c>
      <c r="F18" s="10">
        <v>48977.5</v>
      </c>
      <c r="G18" s="10">
        <v>45212</v>
      </c>
      <c r="H18" s="10">
        <v>60943</v>
      </c>
      <c r="I18" s="10">
        <v>67485</v>
      </c>
      <c r="J18" s="10">
        <v>43682</v>
      </c>
      <c r="K18" s="10" t="s">
        <v>30</v>
      </c>
    </row>
    <row r="19" spans="1:11" x14ac:dyDescent="0.25">
      <c r="A19" s="3" t="s">
        <v>40</v>
      </c>
      <c r="B19" s="10">
        <v>35154</v>
      </c>
      <c r="C19" s="10">
        <v>39149</v>
      </c>
      <c r="D19" s="10">
        <v>36599.5</v>
      </c>
      <c r="E19" s="10">
        <v>36043.5</v>
      </c>
      <c r="F19" s="10">
        <v>41204</v>
      </c>
      <c r="G19" s="10">
        <v>45655.5</v>
      </c>
      <c r="H19" s="10">
        <v>44755.5</v>
      </c>
      <c r="I19" s="10">
        <v>41302</v>
      </c>
      <c r="J19" s="10">
        <v>47167</v>
      </c>
      <c r="K19" s="10" t="s">
        <v>30</v>
      </c>
    </row>
    <row r="20" spans="1:11" x14ac:dyDescent="0.25">
      <c r="A20" s="3" t="s">
        <v>41</v>
      </c>
      <c r="B20" s="10">
        <v>14453</v>
      </c>
      <c r="C20" s="10">
        <v>19041</v>
      </c>
      <c r="D20" s="10">
        <v>16129</v>
      </c>
      <c r="E20" s="10">
        <v>21718</v>
      </c>
      <c r="F20" s="10">
        <v>20950</v>
      </c>
      <c r="G20" s="10">
        <v>16811</v>
      </c>
      <c r="H20" s="10">
        <v>24755</v>
      </c>
      <c r="I20" s="10">
        <v>28213</v>
      </c>
      <c r="J20" s="10">
        <v>29998</v>
      </c>
      <c r="K20" s="10" t="s">
        <v>30</v>
      </c>
    </row>
    <row r="21" spans="1:11" x14ac:dyDescent="0.25">
      <c r="A21" s="3" t="s">
        <v>42</v>
      </c>
      <c r="B21" s="10">
        <v>26788</v>
      </c>
      <c r="C21" s="10">
        <v>31659</v>
      </c>
      <c r="D21" s="10">
        <v>30463</v>
      </c>
      <c r="E21" s="10">
        <v>29183.5</v>
      </c>
      <c r="F21" s="10">
        <v>33797</v>
      </c>
      <c r="G21" s="10">
        <v>30959.5</v>
      </c>
      <c r="H21" s="10">
        <v>30824</v>
      </c>
      <c r="I21" s="10">
        <v>35166.5</v>
      </c>
      <c r="J21" s="10">
        <v>38718.5</v>
      </c>
      <c r="K21" s="10" t="s">
        <v>30</v>
      </c>
    </row>
    <row r="22" spans="1:11" x14ac:dyDescent="0.25">
      <c r="A22" s="2" t="s">
        <v>43</v>
      </c>
      <c r="B22" s="10">
        <v>13862</v>
      </c>
      <c r="C22" s="10">
        <v>14820</v>
      </c>
      <c r="D22" s="10">
        <v>15028.5</v>
      </c>
      <c r="E22" s="10">
        <v>15277.5</v>
      </c>
      <c r="F22" s="10">
        <v>16062</v>
      </c>
      <c r="G22" s="10">
        <v>16176</v>
      </c>
      <c r="H22" s="10">
        <v>16375</v>
      </c>
      <c r="I22" s="10">
        <v>17972</v>
      </c>
      <c r="J22" s="10">
        <v>18717</v>
      </c>
      <c r="K22" s="10" t="s">
        <v>30</v>
      </c>
    </row>
    <row r="23" spans="1:11" x14ac:dyDescent="0.25">
      <c r="A23" s="3" t="s">
        <v>44</v>
      </c>
      <c r="B23" s="10" t="s">
        <v>30</v>
      </c>
      <c r="C23" s="10" t="s">
        <v>30</v>
      </c>
      <c r="D23" s="10" t="s">
        <v>30</v>
      </c>
      <c r="E23" s="10" t="s">
        <v>30</v>
      </c>
      <c r="F23" s="10" t="s">
        <v>30</v>
      </c>
      <c r="G23" s="10" t="s">
        <v>30</v>
      </c>
      <c r="H23" s="10" t="s">
        <v>30</v>
      </c>
      <c r="I23" s="10" t="s">
        <v>30</v>
      </c>
      <c r="J23" s="10" t="s">
        <v>30</v>
      </c>
      <c r="K23" s="10" t="s">
        <v>30</v>
      </c>
    </row>
    <row r="24" spans="1:11" x14ac:dyDescent="0.25">
      <c r="A24" s="3" t="s">
        <v>45</v>
      </c>
      <c r="B24" s="10">
        <v>12489.5</v>
      </c>
      <c r="C24" s="10">
        <v>14030.5</v>
      </c>
      <c r="D24" s="10">
        <v>13774</v>
      </c>
      <c r="E24" s="10">
        <v>14729.5</v>
      </c>
      <c r="F24" s="10">
        <v>14620</v>
      </c>
      <c r="G24" s="10">
        <v>15980.5</v>
      </c>
      <c r="H24" s="10">
        <v>15227</v>
      </c>
      <c r="I24" s="10">
        <v>16011</v>
      </c>
      <c r="J24" s="10">
        <v>16828</v>
      </c>
      <c r="K24" s="10" t="s">
        <v>30</v>
      </c>
    </row>
    <row r="25" spans="1:11" x14ac:dyDescent="0.25">
      <c r="A25" s="3" t="s">
        <v>46</v>
      </c>
      <c r="B25" s="10">
        <v>12633</v>
      </c>
      <c r="C25" s="10">
        <v>12281</v>
      </c>
      <c r="D25" s="10">
        <v>12609</v>
      </c>
      <c r="E25" s="10">
        <v>11022.5</v>
      </c>
      <c r="F25" s="10">
        <v>11592</v>
      </c>
      <c r="G25" s="10">
        <v>15179</v>
      </c>
      <c r="H25" s="10">
        <v>12845</v>
      </c>
      <c r="I25" s="10">
        <v>16136</v>
      </c>
      <c r="J25" s="10">
        <v>17054.5</v>
      </c>
      <c r="K25" s="10" t="s">
        <v>30</v>
      </c>
    </row>
    <row r="26" spans="1:11" x14ac:dyDescent="0.25">
      <c r="A26" s="3" t="s">
        <v>47</v>
      </c>
      <c r="B26" s="10">
        <v>13478</v>
      </c>
      <c r="C26" s="10">
        <v>12616</v>
      </c>
      <c r="D26" s="10">
        <v>17371.5</v>
      </c>
      <c r="E26" s="10">
        <v>24549</v>
      </c>
      <c r="F26" s="10">
        <v>17528</v>
      </c>
      <c r="G26" s="10">
        <v>21442.5</v>
      </c>
      <c r="H26" s="10">
        <v>21128</v>
      </c>
      <c r="I26" s="10">
        <v>25110</v>
      </c>
      <c r="J26" s="10">
        <v>28078</v>
      </c>
      <c r="K26" s="10" t="s">
        <v>30</v>
      </c>
    </row>
    <row r="27" spans="1:11" x14ac:dyDescent="0.25">
      <c r="A27" s="3" t="s">
        <v>48</v>
      </c>
      <c r="B27" s="10">
        <v>11081.5</v>
      </c>
      <c r="C27" s="10">
        <v>12440</v>
      </c>
      <c r="D27" s="10">
        <v>11937</v>
      </c>
      <c r="E27" s="10">
        <v>11875</v>
      </c>
      <c r="F27" s="10">
        <v>12405</v>
      </c>
      <c r="G27" s="10">
        <v>13545.5</v>
      </c>
      <c r="H27" s="10">
        <v>14122</v>
      </c>
      <c r="I27" s="10">
        <v>15279.5</v>
      </c>
      <c r="J27" s="10">
        <v>16362</v>
      </c>
      <c r="K27" s="10" t="s">
        <v>30</v>
      </c>
    </row>
    <row r="28" spans="1:11" x14ac:dyDescent="0.25">
      <c r="A28" s="3" t="s">
        <v>49</v>
      </c>
      <c r="B28" s="10">
        <v>24198</v>
      </c>
      <c r="C28" s="10">
        <v>19336</v>
      </c>
      <c r="D28" s="10">
        <v>25465</v>
      </c>
      <c r="E28" s="10">
        <v>17823</v>
      </c>
      <c r="F28" s="10">
        <v>18999</v>
      </c>
      <c r="G28" s="10">
        <v>19720</v>
      </c>
      <c r="H28" s="10">
        <v>27796</v>
      </c>
      <c r="I28" s="10">
        <v>31860</v>
      </c>
      <c r="J28" s="10">
        <v>27170.5</v>
      </c>
      <c r="K28" s="10" t="s">
        <v>30</v>
      </c>
    </row>
    <row r="29" spans="1:11" x14ac:dyDescent="0.25">
      <c r="A29" s="3" t="s">
        <v>50</v>
      </c>
      <c r="B29" s="10">
        <v>17351</v>
      </c>
      <c r="C29" s="10">
        <v>14075.5</v>
      </c>
      <c r="D29" s="10">
        <v>20854.5</v>
      </c>
      <c r="E29" s="10">
        <v>16669</v>
      </c>
      <c r="F29" s="10">
        <v>26157.5</v>
      </c>
      <c r="G29" s="10">
        <v>21587</v>
      </c>
      <c r="H29" s="10">
        <v>18832</v>
      </c>
      <c r="I29" s="10">
        <v>26453</v>
      </c>
      <c r="J29" s="10">
        <v>22696</v>
      </c>
      <c r="K29" s="10" t="s">
        <v>30</v>
      </c>
    </row>
    <row r="30" spans="1:11" x14ac:dyDescent="0.25">
      <c r="A30" s="3" t="s">
        <v>51</v>
      </c>
      <c r="B30" s="10">
        <v>27812</v>
      </c>
      <c r="C30" s="10">
        <v>16394</v>
      </c>
      <c r="D30" s="10">
        <v>28815</v>
      </c>
      <c r="E30" s="10">
        <v>29198</v>
      </c>
      <c r="F30" s="10">
        <v>32755</v>
      </c>
      <c r="G30" s="10">
        <v>15954</v>
      </c>
      <c r="H30" s="10">
        <v>28649</v>
      </c>
      <c r="I30" s="10">
        <v>22504</v>
      </c>
      <c r="J30" s="10">
        <v>20660.5</v>
      </c>
      <c r="K30" s="10" t="s">
        <v>30</v>
      </c>
    </row>
    <row r="31" spans="1:11" x14ac:dyDescent="0.25">
      <c r="A31" s="3" t="s">
        <v>52</v>
      </c>
      <c r="B31" s="10">
        <v>14339</v>
      </c>
      <c r="C31" s="10">
        <v>19713</v>
      </c>
      <c r="D31" s="10">
        <v>20508.5</v>
      </c>
      <c r="E31" s="10">
        <v>16768</v>
      </c>
      <c r="F31" s="10">
        <v>18399</v>
      </c>
      <c r="G31" s="10">
        <v>21349</v>
      </c>
      <c r="H31" s="10">
        <v>21231.5</v>
      </c>
      <c r="I31" s="10">
        <v>21232</v>
      </c>
      <c r="J31" s="10">
        <v>24429</v>
      </c>
      <c r="K31" s="10" t="s">
        <v>30</v>
      </c>
    </row>
    <row r="32" spans="1:11" x14ac:dyDescent="0.25">
      <c r="A32" s="3" t="s">
        <v>53</v>
      </c>
      <c r="B32" s="10">
        <v>16984</v>
      </c>
      <c r="C32" s="10">
        <v>16387</v>
      </c>
      <c r="D32" s="10">
        <v>17329.5</v>
      </c>
      <c r="E32" s="10">
        <v>17744</v>
      </c>
      <c r="F32" s="10">
        <v>19321</v>
      </c>
      <c r="G32" s="10">
        <v>16922</v>
      </c>
      <c r="H32" s="10">
        <v>18924</v>
      </c>
      <c r="I32" s="10">
        <v>20459</v>
      </c>
      <c r="J32" s="10">
        <v>20199</v>
      </c>
      <c r="K32" s="10" t="s">
        <v>30</v>
      </c>
    </row>
    <row r="33" spans="1:11" x14ac:dyDescent="0.25">
      <c r="A33" s="3" t="s">
        <v>54</v>
      </c>
      <c r="B33" s="10">
        <v>17361</v>
      </c>
      <c r="C33" s="10">
        <v>18982</v>
      </c>
      <c r="D33" s="10">
        <v>18086</v>
      </c>
      <c r="E33" s="10">
        <v>24352</v>
      </c>
      <c r="F33" s="10">
        <v>24513</v>
      </c>
      <c r="G33" s="10">
        <v>23235</v>
      </c>
      <c r="H33" s="10">
        <v>20343</v>
      </c>
      <c r="I33" s="10">
        <v>25520.5</v>
      </c>
      <c r="J33" s="10">
        <v>23499</v>
      </c>
      <c r="K33" s="10" t="s">
        <v>30</v>
      </c>
    </row>
    <row r="34" spans="1:11" x14ac:dyDescent="0.25">
      <c r="A34" s="3" t="s">
        <v>55</v>
      </c>
      <c r="B34" s="10">
        <v>16547.5</v>
      </c>
      <c r="C34" s="10">
        <v>17915.5</v>
      </c>
      <c r="D34" s="10">
        <v>20329.5</v>
      </c>
      <c r="E34" s="10">
        <v>21059</v>
      </c>
      <c r="F34" s="10">
        <v>22642.5</v>
      </c>
      <c r="G34" s="10">
        <v>21931</v>
      </c>
      <c r="H34" s="10">
        <v>26472</v>
      </c>
      <c r="I34" s="10">
        <v>23741</v>
      </c>
      <c r="J34" s="10">
        <v>23703</v>
      </c>
      <c r="K34" s="10" t="s">
        <v>30</v>
      </c>
    </row>
    <row r="35" spans="1:11" x14ac:dyDescent="0.25">
      <c r="A35" s="3" t="s">
        <v>56</v>
      </c>
      <c r="B35" s="10">
        <v>12875.5</v>
      </c>
      <c r="C35" s="10">
        <v>13677</v>
      </c>
      <c r="D35" s="10">
        <v>14305.5</v>
      </c>
      <c r="E35" s="10">
        <v>14260</v>
      </c>
      <c r="F35" s="10">
        <v>15159</v>
      </c>
      <c r="G35" s="10">
        <v>14582.5</v>
      </c>
      <c r="H35" s="10">
        <v>15589</v>
      </c>
      <c r="I35" s="10">
        <v>17161</v>
      </c>
      <c r="J35" s="10">
        <v>18405.5</v>
      </c>
      <c r="K35" s="10" t="s">
        <v>30</v>
      </c>
    </row>
    <row r="36" spans="1:11" x14ac:dyDescent="0.25">
      <c r="A36" s="3" t="s">
        <v>57</v>
      </c>
      <c r="B36" s="10">
        <v>14675</v>
      </c>
      <c r="C36" s="10">
        <v>17679</v>
      </c>
      <c r="D36" s="10">
        <v>13407</v>
      </c>
      <c r="E36" s="10">
        <v>14943.5</v>
      </c>
      <c r="F36" s="10">
        <v>17063</v>
      </c>
      <c r="G36" s="10">
        <v>14117.5</v>
      </c>
      <c r="H36" s="10">
        <v>16408</v>
      </c>
      <c r="I36" s="10">
        <v>18622</v>
      </c>
      <c r="J36" s="10">
        <v>19572</v>
      </c>
      <c r="K36" s="10" t="s">
        <v>30</v>
      </c>
    </row>
    <row r="37" spans="1:11" x14ac:dyDescent="0.25">
      <c r="A37" s="3" t="s">
        <v>58</v>
      </c>
      <c r="B37" s="10">
        <v>14824</v>
      </c>
      <c r="C37" s="10">
        <v>14358</v>
      </c>
      <c r="D37" s="10">
        <v>16648.5</v>
      </c>
      <c r="E37" s="10">
        <v>15685</v>
      </c>
      <c r="F37" s="10">
        <v>15233</v>
      </c>
      <c r="G37" s="10">
        <v>16946</v>
      </c>
      <c r="H37" s="10">
        <v>17302</v>
      </c>
      <c r="I37" s="10">
        <v>17827</v>
      </c>
      <c r="J37" s="10">
        <v>18076.5</v>
      </c>
      <c r="K37" s="10" t="s">
        <v>30</v>
      </c>
    </row>
    <row r="38" spans="1:11" x14ac:dyDescent="0.25">
      <c r="A38" s="3" t="s">
        <v>59</v>
      </c>
      <c r="B38" s="10">
        <v>13739</v>
      </c>
      <c r="C38" s="10">
        <v>14691.5</v>
      </c>
      <c r="D38" s="10">
        <v>15909</v>
      </c>
      <c r="E38" s="10">
        <v>13712</v>
      </c>
      <c r="F38" s="10">
        <v>15779</v>
      </c>
      <c r="G38" s="10">
        <v>16824</v>
      </c>
      <c r="H38" s="10">
        <v>13117</v>
      </c>
      <c r="I38" s="10">
        <v>17068</v>
      </c>
      <c r="J38" s="10">
        <v>16647</v>
      </c>
      <c r="K38" s="10" t="s">
        <v>30</v>
      </c>
    </row>
    <row r="39" spans="1:11" x14ac:dyDescent="0.25">
      <c r="A39" s="2" t="s">
        <v>60</v>
      </c>
      <c r="B39" s="10">
        <v>18281</v>
      </c>
      <c r="C39" s="10">
        <v>19515</v>
      </c>
      <c r="D39" s="10">
        <v>19039</v>
      </c>
      <c r="E39" s="10">
        <v>20301.5</v>
      </c>
      <c r="F39" s="10">
        <v>21491.5</v>
      </c>
      <c r="G39" s="10">
        <v>23640</v>
      </c>
      <c r="H39" s="10">
        <v>20896.5</v>
      </c>
      <c r="I39" s="10">
        <v>20442</v>
      </c>
      <c r="J39" s="10">
        <v>23113.5</v>
      </c>
      <c r="K39" s="10" t="s">
        <v>30</v>
      </c>
    </row>
    <row r="40" spans="1:11" x14ac:dyDescent="0.25">
      <c r="A40" s="3" t="s">
        <v>61</v>
      </c>
      <c r="B40" s="10" t="s">
        <v>30</v>
      </c>
      <c r="C40" s="10" t="s">
        <v>30</v>
      </c>
      <c r="D40" s="10" t="s">
        <v>30</v>
      </c>
      <c r="E40" s="10" t="s">
        <v>30</v>
      </c>
      <c r="F40" s="10" t="s">
        <v>30</v>
      </c>
      <c r="G40" s="10" t="s">
        <v>30</v>
      </c>
      <c r="H40" s="10" t="s">
        <v>30</v>
      </c>
      <c r="I40" s="10" t="s">
        <v>30</v>
      </c>
      <c r="J40" s="10" t="s">
        <v>30</v>
      </c>
      <c r="K40" s="10" t="s">
        <v>30</v>
      </c>
    </row>
    <row r="41" spans="1:11" x14ac:dyDescent="0.25">
      <c r="A41" s="3" t="s">
        <v>62</v>
      </c>
      <c r="B41" s="10">
        <v>15644</v>
      </c>
      <c r="C41" s="10">
        <v>23298</v>
      </c>
      <c r="D41" s="10">
        <v>21112</v>
      </c>
      <c r="E41" s="10">
        <v>20258</v>
      </c>
      <c r="F41" s="10">
        <v>26155</v>
      </c>
      <c r="G41" s="10">
        <v>25256</v>
      </c>
      <c r="H41" s="10">
        <v>21063</v>
      </c>
      <c r="I41" s="10">
        <v>20945</v>
      </c>
      <c r="J41" s="10">
        <v>21160.5</v>
      </c>
      <c r="K41" s="10" t="s">
        <v>30</v>
      </c>
    </row>
    <row r="42" spans="1:11" x14ac:dyDescent="0.25">
      <c r="A42" s="3" t="s">
        <v>63</v>
      </c>
      <c r="B42" s="10">
        <v>13197.5</v>
      </c>
      <c r="C42" s="10">
        <v>21614</v>
      </c>
      <c r="D42" s="10">
        <v>15067</v>
      </c>
      <c r="E42" s="10">
        <v>37511</v>
      </c>
      <c r="F42" s="10">
        <v>14710</v>
      </c>
      <c r="G42" s="10">
        <v>17899.5</v>
      </c>
      <c r="H42" s="10">
        <v>27004</v>
      </c>
      <c r="I42" s="10">
        <v>9619</v>
      </c>
      <c r="J42" s="10">
        <v>20647.5</v>
      </c>
      <c r="K42" s="10" t="s">
        <v>30</v>
      </c>
    </row>
    <row r="43" spans="1:11" x14ac:dyDescent="0.25">
      <c r="A43" s="3" t="s">
        <v>64</v>
      </c>
      <c r="B43" s="10">
        <v>16898.5</v>
      </c>
      <c r="C43" s="10">
        <v>15904</v>
      </c>
      <c r="D43" s="10">
        <v>17765</v>
      </c>
      <c r="E43" s="10">
        <v>22612</v>
      </c>
      <c r="F43" s="10">
        <v>20596</v>
      </c>
      <c r="G43" s="10">
        <v>27181</v>
      </c>
      <c r="H43" s="10">
        <v>27573</v>
      </c>
      <c r="I43" s="10">
        <v>24923</v>
      </c>
      <c r="J43" s="10">
        <v>22369</v>
      </c>
      <c r="K43" s="10" t="s">
        <v>30</v>
      </c>
    </row>
    <row r="44" spans="1:11" x14ac:dyDescent="0.25">
      <c r="A44" s="3" t="s">
        <v>65</v>
      </c>
      <c r="B44" s="10">
        <v>19783.5</v>
      </c>
      <c r="C44" s="10">
        <v>19519</v>
      </c>
      <c r="D44" s="10">
        <v>18407</v>
      </c>
      <c r="E44" s="10">
        <v>19604</v>
      </c>
      <c r="F44" s="10">
        <v>20288</v>
      </c>
      <c r="G44" s="10">
        <v>22386.5</v>
      </c>
      <c r="H44" s="10">
        <v>19699</v>
      </c>
      <c r="I44" s="10">
        <v>19749</v>
      </c>
      <c r="J44" s="10">
        <v>24199.5</v>
      </c>
      <c r="K44" s="10" t="s">
        <v>30</v>
      </c>
    </row>
    <row r="45" spans="1:11" x14ac:dyDescent="0.25">
      <c r="A45" s="2" t="s">
        <v>66</v>
      </c>
      <c r="B45" s="10">
        <v>16664.5</v>
      </c>
      <c r="C45" s="10">
        <v>16755.5</v>
      </c>
      <c r="D45" s="10">
        <v>17713</v>
      </c>
      <c r="E45" s="10">
        <v>18298</v>
      </c>
      <c r="F45" s="10">
        <v>18407</v>
      </c>
      <c r="G45" s="10">
        <v>18046.5</v>
      </c>
      <c r="H45" s="10">
        <v>19001</v>
      </c>
      <c r="I45" s="10">
        <v>20251</v>
      </c>
      <c r="J45" s="10">
        <v>21544.5</v>
      </c>
      <c r="K45" s="10" t="s">
        <v>30</v>
      </c>
    </row>
    <row r="46" spans="1:11" x14ac:dyDescent="0.25">
      <c r="A46" s="3" t="s">
        <v>67</v>
      </c>
      <c r="B46" s="10" t="s">
        <v>30</v>
      </c>
      <c r="C46" s="10" t="s">
        <v>30</v>
      </c>
      <c r="D46" s="10" t="s">
        <v>30</v>
      </c>
      <c r="E46" s="10" t="s">
        <v>30</v>
      </c>
      <c r="F46" s="10" t="s">
        <v>30</v>
      </c>
      <c r="G46" s="10" t="s">
        <v>30</v>
      </c>
      <c r="H46" s="10" t="s">
        <v>30</v>
      </c>
      <c r="I46" s="10" t="s">
        <v>30</v>
      </c>
      <c r="J46" s="10" t="s">
        <v>30</v>
      </c>
      <c r="K46" s="10" t="s">
        <v>30</v>
      </c>
    </row>
    <row r="47" spans="1:11" x14ac:dyDescent="0.25">
      <c r="A47" s="3" t="s">
        <v>68</v>
      </c>
      <c r="B47" s="10">
        <v>15776.5</v>
      </c>
      <c r="C47" s="10">
        <v>16067</v>
      </c>
      <c r="D47" s="10">
        <v>16635</v>
      </c>
      <c r="E47" s="10">
        <v>17419</v>
      </c>
      <c r="F47" s="10">
        <v>17105</v>
      </c>
      <c r="G47" s="10">
        <v>16551.5</v>
      </c>
      <c r="H47" s="10">
        <v>16990</v>
      </c>
      <c r="I47" s="10">
        <v>18676.5</v>
      </c>
      <c r="J47" s="10">
        <v>21054.5</v>
      </c>
      <c r="K47" s="10" t="s">
        <v>30</v>
      </c>
    </row>
    <row r="48" spans="1:11" x14ac:dyDescent="0.25">
      <c r="A48" s="3" t="s">
        <v>69</v>
      </c>
      <c r="B48" s="10">
        <v>22813</v>
      </c>
      <c r="C48" s="10">
        <v>22353</v>
      </c>
      <c r="D48" s="10">
        <v>22421.5</v>
      </c>
      <c r="E48" s="10">
        <v>26021</v>
      </c>
      <c r="F48" s="10">
        <v>25071</v>
      </c>
      <c r="G48" s="10">
        <v>24248</v>
      </c>
      <c r="H48" s="10">
        <v>26488</v>
      </c>
      <c r="I48" s="10">
        <v>26554</v>
      </c>
      <c r="J48" s="10">
        <v>25541</v>
      </c>
      <c r="K48" s="10" t="s">
        <v>30</v>
      </c>
    </row>
    <row r="49" spans="1:11" x14ac:dyDescent="0.25">
      <c r="A49" s="3" t="s">
        <v>70</v>
      </c>
      <c r="B49" s="10">
        <v>15960</v>
      </c>
      <c r="C49" s="10">
        <v>16154</v>
      </c>
      <c r="D49" s="10">
        <v>17291</v>
      </c>
      <c r="E49" s="10">
        <v>17672</v>
      </c>
      <c r="F49" s="10">
        <v>17990</v>
      </c>
      <c r="G49" s="10">
        <v>17728</v>
      </c>
      <c r="H49" s="10">
        <v>18665</v>
      </c>
      <c r="I49" s="10">
        <v>19704</v>
      </c>
      <c r="J49" s="10">
        <v>21126</v>
      </c>
      <c r="K49" s="10" t="s">
        <v>30</v>
      </c>
    </row>
    <row r="50" spans="1:11" x14ac:dyDescent="0.25">
      <c r="A50" s="2" t="s">
        <v>71</v>
      </c>
      <c r="B50" s="10">
        <v>14084.5</v>
      </c>
      <c r="C50" s="10">
        <v>14778</v>
      </c>
      <c r="D50" s="10">
        <v>16170.5</v>
      </c>
      <c r="E50" s="10">
        <v>15602</v>
      </c>
      <c r="F50" s="10">
        <v>16631</v>
      </c>
      <c r="G50" s="10">
        <v>17141</v>
      </c>
      <c r="H50" s="10">
        <v>15941</v>
      </c>
      <c r="I50" s="10">
        <v>18931</v>
      </c>
      <c r="J50" s="10">
        <v>20154</v>
      </c>
      <c r="K50" s="10" t="s">
        <v>30</v>
      </c>
    </row>
    <row r="51" spans="1:11" x14ac:dyDescent="0.25">
      <c r="A51" s="3" t="s">
        <v>72</v>
      </c>
      <c r="B51" s="10" t="s">
        <v>30</v>
      </c>
      <c r="C51" s="10" t="s">
        <v>30</v>
      </c>
      <c r="D51" s="10" t="s">
        <v>30</v>
      </c>
      <c r="E51" s="10" t="s">
        <v>30</v>
      </c>
      <c r="F51" s="10" t="s">
        <v>30</v>
      </c>
      <c r="G51" s="10" t="s">
        <v>30</v>
      </c>
      <c r="H51" s="10" t="s">
        <v>30</v>
      </c>
      <c r="I51" s="10" t="s">
        <v>30</v>
      </c>
      <c r="J51" s="10" t="s">
        <v>30</v>
      </c>
      <c r="K51" s="10" t="s">
        <v>30</v>
      </c>
    </row>
    <row r="52" spans="1:11" x14ac:dyDescent="0.25">
      <c r="A52" s="3" t="s">
        <v>73</v>
      </c>
      <c r="B52" s="10">
        <v>13859</v>
      </c>
      <c r="C52" s="10">
        <v>13514</v>
      </c>
      <c r="D52" s="10">
        <v>16672</v>
      </c>
      <c r="E52" s="10">
        <v>16617.5</v>
      </c>
      <c r="F52" s="10">
        <v>16013.5</v>
      </c>
      <c r="G52" s="10">
        <v>15846</v>
      </c>
      <c r="H52" s="10">
        <v>14234</v>
      </c>
      <c r="I52" s="10">
        <v>18121</v>
      </c>
      <c r="J52" s="10">
        <v>18393</v>
      </c>
      <c r="K52" s="10" t="s">
        <v>30</v>
      </c>
    </row>
    <row r="53" spans="1:11" x14ac:dyDescent="0.25">
      <c r="A53" s="3" t="s">
        <v>74</v>
      </c>
      <c r="B53" s="10">
        <v>14609.5</v>
      </c>
      <c r="C53" s="10">
        <v>15932</v>
      </c>
      <c r="D53" s="10">
        <v>15118</v>
      </c>
      <c r="E53" s="10">
        <v>14943</v>
      </c>
      <c r="F53" s="10">
        <v>17774</v>
      </c>
      <c r="G53" s="10">
        <v>16747</v>
      </c>
      <c r="H53" s="10">
        <v>17326.5</v>
      </c>
      <c r="I53" s="10">
        <v>18678.5</v>
      </c>
      <c r="J53" s="10">
        <v>21457</v>
      </c>
      <c r="K53" s="10" t="s">
        <v>30</v>
      </c>
    </row>
    <row r="54" spans="1:11" x14ac:dyDescent="0.25">
      <c r="A54" s="3" t="s">
        <v>75</v>
      </c>
      <c r="B54" s="10">
        <v>12907</v>
      </c>
      <c r="C54" s="10">
        <v>12518</v>
      </c>
      <c r="D54" s="10">
        <v>15124</v>
      </c>
      <c r="E54" s="10">
        <v>13854</v>
      </c>
      <c r="F54" s="10">
        <v>15317</v>
      </c>
      <c r="G54" s="10">
        <v>15018.5</v>
      </c>
      <c r="H54" s="10">
        <v>16667</v>
      </c>
      <c r="I54" s="10">
        <v>16595</v>
      </c>
      <c r="J54" s="10">
        <v>17924</v>
      </c>
      <c r="K54" s="10" t="s">
        <v>30</v>
      </c>
    </row>
    <row r="55" spans="1:11" x14ac:dyDescent="0.25">
      <c r="A55" s="3" t="s">
        <v>76</v>
      </c>
      <c r="B55" s="10">
        <v>13678</v>
      </c>
      <c r="C55" s="10">
        <v>15004</v>
      </c>
      <c r="D55" s="10">
        <v>17448</v>
      </c>
      <c r="E55" s="10">
        <v>14030</v>
      </c>
      <c r="F55" s="10">
        <v>14968.5</v>
      </c>
      <c r="G55" s="10">
        <v>18111</v>
      </c>
      <c r="H55" s="10">
        <v>13774</v>
      </c>
      <c r="I55" s="10">
        <v>18198</v>
      </c>
      <c r="J55" s="10">
        <v>18550</v>
      </c>
      <c r="K55" s="10" t="s">
        <v>30</v>
      </c>
    </row>
    <row r="56" spans="1:11" x14ac:dyDescent="0.25">
      <c r="A56" s="3" t="s">
        <v>77</v>
      </c>
      <c r="B56" s="10">
        <v>14258</v>
      </c>
      <c r="C56" s="10">
        <v>15436</v>
      </c>
      <c r="D56" s="10">
        <v>16179</v>
      </c>
      <c r="E56" s="10">
        <v>18116</v>
      </c>
      <c r="F56" s="10">
        <v>19499</v>
      </c>
      <c r="G56" s="10">
        <v>19243</v>
      </c>
      <c r="H56" s="10">
        <v>18339</v>
      </c>
      <c r="I56" s="10">
        <v>23196.5</v>
      </c>
      <c r="J56" s="10">
        <v>23234</v>
      </c>
      <c r="K56" s="10" t="s">
        <v>30</v>
      </c>
    </row>
    <row r="57" spans="1:11" x14ac:dyDescent="0.25">
      <c r="A57" s="3" t="s">
        <v>78</v>
      </c>
      <c r="B57" s="10">
        <v>21521</v>
      </c>
      <c r="C57" s="10">
        <v>23223.5</v>
      </c>
      <c r="D57" s="10">
        <v>21928</v>
      </c>
      <c r="E57" s="10">
        <v>25959</v>
      </c>
      <c r="F57" s="10">
        <v>18790</v>
      </c>
      <c r="G57" s="10">
        <v>18702</v>
      </c>
      <c r="H57" s="10">
        <v>23974</v>
      </c>
      <c r="I57" s="10">
        <v>20294.5</v>
      </c>
      <c r="J57" s="10">
        <v>28338</v>
      </c>
      <c r="K57" s="10" t="s">
        <v>30</v>
      </c>
    </row>
    <row r="58" spans="1:11" x14ac:dyDescent="0.25">
      <c r="A58" s="2" t="s">
        <v>79</v>
      </c>
      <c r="B58" s="10">
        <v>11100</v>
      </c>
      <c r="C58" s="10">
        <v>12294</v>
      </c>
      <c r="D58" s="10">
        <v>12408</v>
      </c>
      <c r="E58" s="10">
        <v>12955</v>
      </c>
      <c r="F58" s="10">
        <v>13543</v>
      </c>
      <c r="G58" s="10">
        <v>13856.5</v>
      </c>
      <c r="H58" s="10">
        <v>11055</v>
      </c>
      <c r="I58" s="10">
        <v>14654</v>
      </c>
      <c r="J58" s="10">
        <v>16078</v>
      </c>
      <c r="K58" s="10" t="s">
        <v>30</v>
      </c>
    </row>
    <row r="59" spans="1:11" x14ac:dyDescent="0.25">
      <c r="A59" s="3" t="s">
        <v>80</v>
      </c>
      <c r="B59" s="10" t="s">
        <v>30</v>
      </c>
      <c r="C59" s="10" t="s">
        <v>30</v>
      </c>
      <c r="D59" s="10" t="s">
        <v>30</v>
      </c>
      <c r="E59" s="10" t="s">
        <v>30</v>
      </c>
      <c r="F59" s="10" t="s">
        <v>30</v>
      </c>
      <c r="G59" s="10" t="s">
        <v>30</v>
      </c>
      <c r="H59" s="10" t="s">
        <v>30</v>
      </c>
      <c r="I59" s="10" t="s">
        <v>30</v>
      </c>
      <c r="J59" s="10" t="s">
        <v>30</v>
      </c>
      <c r="K59" s="10" t="s">
        <v>30</v>
      </c>
    </row>
    <row r="60" spans="1:11" x14ac:dyDescent="0.25">
      <c r="A60" s="3" t="s">
        <v>81</v>
      </c>
      <c r="B60" s="10">
        <v>11717.5</v>
      </c>
      <c r="C60" s="10">
        <v>12123</v>
      </c>
      <c r="D60" s="10">
        <v>12392</v>
      </c>
      <c r="E60" s="10">
        <v>13684</v>
      </c>
      <c r="F60" s="10">
        <v>14009</v>
      </c>
      <c r="G60" s="10">
        <v>12836.5</v>
      </c>
      <c r="H60" s="10">
        <v>14751</v>
      </c>
      <c r="I60" s="10">
        <v>16969</v>
      </c>
      <c r="J60" s="10">
        <v>14510</v>
      </c>
      <c r="K60" s="10" t="s">
        <v>30</v>
      </c>
    </row>
    <row r="61" spans="1:11" x14ac:dyDescent="0.25">
      <c r="A61" s="3" t="s">
        <v>82</v>
      </c>
      <c r="B61" s="10">
        <v>11531</v>
      </c>
      <c r="C61" s="10">
        <v>12348</v>
      </c>
      <c r="D61" s="10">
        <v>13294</v>
      </c>
      <c r="E61" s="10">
        <v>11540</v>
      </c>
      <c r="F61" s="10">
        <v>13038</v>
      </c>
      <c r="G61" s="10">
        <v>14875</v>
      </c>
      <c r="H61" s="10">
        <v>12361</v>
      </c>
      <c r="I61" s="10">
        <v>16709</v>
      </c>
      <c r="J61" s="10">
        <v>24854</v>
      </c>
      <c r="K61" s="10" t="s">
        <v>30</v>
      </c>
    </row>
    <row r="62" spans="1:11" x14ac:dyDescent="0.25">
      <c r="A62" s="3" t="s">
        <v>83</v>
      </c>
      <c r="B62" s="10">
        <v>10936</v>
      </c>
      <c r="C62" s="10">
        <v>12259</v>
      </c>
      <c r="D62" s="10">
        <v>12575</v>
      </c>
      <c r="E62" s="10">
        <v>12325</v>
      </c>
      <c r="F62" s="10">
        <v>14266</v>
      </c>
      <c r="G62" s="10">
        <v>14473.5</v>
      </c>
      <c r="H62" s="10">
        <v>7935.5</v>
      </c>
      <c r="I62" s="10">
        <v>13242</v>
      </c>
      <c r="J62" s="10">
        <v>17345</v>
      </c>
      <c r="K62" s="10" t="s">
        <v>30</v>
      </c>
    </row>
    <row r="63" spans="1:11" x14ac:dyDescent="0.25">
      <c r="A63" s="3" t="s">
        <v>84</v>
      </c>
      <c r="B63" s="10">
        <v>11094</v>
      </c>
      <c r="C63" s="10">
        <v>12338.5</v>
      </c>
      <c r="D63" s="10">
        <v>12208</v>
      </c>
      <c r="E63" s="10">
        <v>13440</v>
      </c>
      <c r="F63" s="10">
        <v>12991.5</v>
      </c>
      <c r="G63" s="10">
        <v>12947.5</v>
      </c>
      <c r="H63" s="10">
        <v>13375</v>
      </c>
      <c r="I63" s="10">
        <v>15255</v>
      </c>
      <c r="J63" s="10">
        <v>15306.5</v>
      </c>
      <c r="K63" s="10" t="s">
        <v>30</v>
      </c>
    </row>
    <row r="64" spans="1:11" x14ac:dyDescent="0.25">
      <c r="A64" s="3" t="s">
        <v>85</v>
      </c>
      <c r="B64" s="10">
        <v>13185</v>
      </c>
      <c r="C64" s="10">
        <v>16560</v>
      </c>
      <c r="D64" s="10">
        <v>16669</v>
      </c>
      <c r="E64" s="10">
        <v>21145</v>
      </c>
      <c r="F64" s="10">
        <v>17098.5</v>
      </c>
      <c r="G64" s="10">
        <v>21981</v>
      </c>
      <c r="H64" s="10">
        <v>15518.5</v>
      </c>
      <c r="I64" s="10">
        <v>18401</v>
      </c>
      <c r="J64" s="10">
        <v>19249</v>
      </c>
      <c r="K64" s="10" t="s">
        <v>30</v>
      </c>
    </row>
    <row r="65" spans="1:11" x14ac:dyDescent="0.25">
      <c r="A65" s="2" t="s">
        <v>86</v>
      </c>
      <c r="B65" s="10">
        <v>6428</v>
      </c>
      <c r="C65" s="10">
        <v>7248</v>
      </c>
      <c r="D65" s="10">
        <v>7554</v>
      </c>
      <c r="E65" s="10">
        <v>7755</v>
      </c>
      <c r="F65" s="10">
        <v>7766.5</v>
      </c>
      <c r="G65" s="10">
        <v>7704</v>
      </c>
      <c r="H65" s="10">
        <v>6447</v>
      </c>
      <c r="I65" s="10">
        <v>9366.5</v>
      </c>
      <c r="J65" s="10">
        <v>9975</v>
      </c>
      <c r="K65" s="10" t="s">
        <v>30</v>
      </c>
    </row>
    <row r="66" spans="1:11" x14ac:dyDescent="0.25">
      <c r="A66" s="3" t="s">
        <v>87</v>
      </c>
      <c r="B66" s="10" t="s">
        <v>30</v>
      </c>
      <c r="C66" s="10" t="s">
        <v>30</v>
      </c>
      <c r="D66" s="10" t="s">
        <v>30</v>
      </c>
      <c r="E66" s="10" t="s">
        <v>30</v>
      </c>
      <c r="F66" s="10" t="s">
        <v>30</v>
      </c>
      <c r="G66" s="10" t="s">
        <v>30</v>
      </c>
      <c r="H66" s="10" t="s">
        <v>30</v>
      </c>
      <c r="I66" s="10" t="s">
        <v>30</v>
      </c>
      <c r="J66" s="10" t="s">
        <v>30</v>
      </c>
      <c r="K66" s="10" t="s">
        <v>30</v>
      </c>
    </row>
    <row r="67" spans="1:11" x14ac:dyDescent="0.25">
      <c r="A67" s="3" t="s">
        <v>88</v>
      </c>
      <c r="B67" s="10">
        <v>6682</v>
      </c>
      <c r="C67" s="10">
        <v>7219.5</v>
      </c>
      <c r="D67" s="10">
        <v>7828</v>
      </c>
      <c r="E67" s="10">
        <v>8134</v>
      </c>
      <c r="F67" s="10">
        <v>7840</v>
      </c>
      <c r="G67" s="10">
        <v>8672.5</v>
      </c>
      <c r="H67" s="10">
        <v>7793</v>
      </c>
      <c r="I67" s="10">
        <v>9284</v>
      </c>
      <c r="J67" s="10">
        <v>10066.5</v>
      </c>
      <c r="K67" s="10" t="s">
        <v>30</v>
      </c>
    </row>
    <row r="68" spans="1:11" x14ac:dyDescent="0.25">
      <c r="A68" s="3" t="s">
        <v>89</v>
      </c>
      <c r="B68" s="10">
        <v>6329</v>
      </c>
      <c r="C68" s="10">
        <v>7250</v>
      </c>
      <c r="D68" s="10">
        <v>7423</v>
      </c>
      <c r="E68" s="10">
        <v>7632.5</v>
      </c>
      <c r="F68" s="10">
        <v>7751.5</v>
      </c>
      <c r="G68" s="10">
        <v>7331</v>
      </c>
      <c r="H68" s="10">
        <v>6073</v>
      </c>
      <c r="I68" s="10">
        <v>9380</v>
      </c>
      <c r="J68" s="10">
        <v>9973</v>
      </c>
      <c r="K68" s="10" t="s">
        <v>30</v>
      </c>
    </row>
    <row r="69" spans="1:11" x14ac:dyDescent="0.25">
      <c r="A69" s="2" t="s">
        <v>90</v>
      </c>
      <c r="B69" s="10">
        <v>16917</v>
      </c>
      <c r="C69" s="10">
        <v>17512</v>
      </c>
      <c r="D69" s="10">
        <v>18734</v>
      </c>
      <c r="E69" s="10">
        <v>19402</v>
      </c>
      <c r="F69" s="10">
        <v>21101</v>
      </c>
      <c r="G69" s="10">
        <v>22156</v>
      </c>
      <c r="H69" s="10">
        <v>19083.5</v>
      </c>
      <c r="I69" s="10">
        <v>21113</v>
      </c>
      <c r="J69" s="10">
        <v>25647</v>
      </c>
      <c r="K69" s="10" t="s">
        <v>30</v>
      </c>
    </row>
    <row r="70" spans="1:11" x14ac:dyDescent="0.25">
      <c r="A70" s="3" t="s">
        <v>91</v>
      </c>
      <c r="B70" s="10" t="s">
        <v>30</v>
      </c>
      <c r="C70" s="10" t="s">
        <v>30</v>
      </c>
      <c r="D70" s="10" t="s">
        <v>30</v>
      </c>
      <c r="E70" s="10" t="s">
        <v>30</v>
      </c>
      <c r="F70" s="10" t="s">
        <v>30</v>
      </c>
      <c r="G70" s="10" t="s">
        <v>30</v>
      </c>
      <c r="H70" s="10" t="s">
        <v>30</v>
      </c>
      <c r="I70" s="10" t="s">
        <v>30</v>
      </c>
      <c r="J70" s="10" t="s">
        <v>30</v>
      </c>
      <c r="K70" s="10" t="s">
        <v>30</v>
      </c>
    </row>
    <row r="71" spans="1:11" x14ac:dyDescent="0.25">
      <c r="A71" s="3" t="s">
        <v>92</v>
      </c>
      <c r="B71" s="10">
        <v>17948.5</v>
      </c>
      <c r="C71" s="10">
        <v>18252</v>
      </c>
      <c r="D71" s="10">
        <v>20692.5</v>
      </c>
      <c r="E71" s="10">
        <v>21040</v>
      </c>
      <c r="F71" s="10">
        <v>23184</v>
      </c>
      <c r="G71" s="10">
        <v>24144</v>
      </c>
      <c r="H71" s="10">
        <v>21339</v>
      </c>
      <c r="I71" s="10">
        <v>25038.5</v>
      </c>
      <c r="J71" s="10">
        <v>28260.5</v>
      </c>
      <c r="K71" s="10" t="s">
        <v>30</v>
      </c>
    </row>
    <row r="72" spans="1:11" x14ac:dyDescent="0.25">
      <c r="A72" s="3" t="s">
        <v>93</v>
      </c>
      <c r="B72" s="10">
        <v>15221.5</v>
      </c>
      <c r="C72" s="10">
        <v>16743.5</v>
      </c>
      <c r="D72" s="10">
        <v>15662</v>
      </c>
      <c r="E72" s="10">
        <v>18597</v>
      </c>
      <c r="F72" s="10">
        <v>22338</v>
      </c>
      <c r="G72" s="10">
        <v>26980</v>
      </c>
      <c r="H72" s="10">
        <v>11008</v>
      </c>
      <c r="I72" s="10">
        <v>18479.5</v>
      </c>
      <c r="J72" s="10">
        <v>26178</v>
      </c>
      <c r="K72" s="10" t="s">
        <v>30</v>
      </c>
    </row>
    <row r="73" spans="1:11" x14ac:dyDescent="0.25">
      <c r="A73" s="3" t="s">
        <v>94</v>
      </c>
      <c r="B73" s="10">
        <v>39266</v>
      </c>
      <c r="C73" s="10">
        <v>21284</v>
      </c>
      <c r="D73" s="10">
        <v>30814</v>
      </c>
      <c r="E73" s="10">
        <v>34198.5</v>
      </c>
      <c r="F73" s="10">
        <v>31623</v>
      </c>
      <c r="G73" s="10">
        <v>33243</v>
      </c>
      <c r="H73" s="10">
        <v>37425.5</v>
      </c>
      <c r="I73" s="10">
        <v>32455</v>
      </c>
      <c r="J73" s="10">
        <v>34324</v>
      </c>
      <c r="K73" s="10" t="s">
        <v>30</v>
      </c>
    </row>
    <row r="74" spans="1:11" x14ac:dyDescent="0.25">
      <c r="A74" s="3" t="s">
        <v>95</v>
      </c>
      <c r="B74" s="10">
        <v>14133.5</v>
      </c>
      <c r="C74" s="10">
        <v>11294</v>
      </c>
      <c r="D74" s="10">
        <v>14617</v>
      </c>
      <c r="E74" s="10">
        <v>19720</v>
      </c>
      <c r="F74" s="10">
        <v>20552</v>
      </c>
      <c r="G74" s="10">
        <v>26634.5</v>
      </c>
      <c r="H74" s="10">
        <v>10854</v>
      </c>
      <c r="I74" s="10">
        <v>7808.5</v>
      </c>
      <c r="J74" s="10">
        <v>12545</v>
      </c>
      <c r="K74" s="10" t="s">
        <v>30</v>
      </c>
    </row>
    <row r="75" spans="1:11" x14ac:dyDescent="0.25">
      <c r="A75" s="3" t="s">
        <v>96</v>
      </c>
      <c r="B75" s="10">
        <v>14142</v>
      </c>
      <c r="C75" s="10">
        <v>17167</v>
      </c>
      <c r="D75" s="10">
        <v>16891</v>
      </c>
      <c r="E75" s="10">
        <v>19265.5</v>
      </c>
      <c r="F75" s="10">
        <v>18440</v>
      </c>
      <c r="G75" s="10">
        <v>15450</v>
      </c>
      <c r="H75" s="10">
        <v>15965.5</v>
      </c>
      <c r="I75" s="10">
        <v>20826.5</v>
      </c>
      <c r="J75" s="10">
        <v>23106.5</v>
      </c>
      <c r="K75" s="10" t="s">
        <v>30</v>
      </c>
    </row>
    <row r="76" spans="1:11" x14ac:dyDescent="0.25">
      <c r="A76" s="3" t="s">
        <v>97</v>
      </c>
      <c r="B76" s="10">
        <v>15823.5</v>
      </c>
      <c r="C76" s="10">
        <v>16455</v>
      </c>
      <c r="D76" s="10">
        <v>17694</v>
      </c>
      <c r="E76" s="10">
        <v>16170.5</v>
      </c>
      <c r="F76" s="10">
        <v>18830.5</v>
      </c>
      <c r="G76" s="10">
        <v>17334</v>
      </c>
      <c r="H76" s="10">
        <v>18528</v>
      </c>
      <c r="I76" s="10">
        <v>20548</v>
      </c>
      <c r="J76" s="10">
        <v>23231</v>
      </c>
      <c r="K76" s="10" t="s">
        <v>30</v>
      </c>
    </row>
    <row r="77" spans="1:11" x14ac:dyDescent="0.25">
      <c r="A77" s="3" t="s">
        <v>98</v>
      </c>
      <c r="B77" s="10">
        <v>16964.5</v>
      </c>
      <c r="C77" s="10">
        <v>17333.5</v>
      </c>
      <c r="D77" s="10">
        <v>16509</v>
      </c>
      <c r="E77" s="10">
        <v>18140</v>
      </c>
      <c r="F77" s="10">
        <v>18931</v>
      </c>
      <c r="G77" s="10">
        <v>21306</v>
      </c>
      <c r="H77" s="10">
        <v>17332</v>
      </c>
      <c r="I77" s="10">
        <v>21011.5</v>
      </c>
      <c r="J77" s="10">
        <v>25433</v>
      </c>
      <c r="K77" s="10" t="s">
        <v>30</v>
      </c>
    </row>
    <row r="78" spans="1:11" x14ac:dyDescent="0.25">
      <c r="A78" s="3" t="s">
        <v>99</v>
      </c>
      <c r="B78" s="10">
        <v>16219</v>
      </c>
      <c r="C78" s="10">
        <v>21068</v>
      </c>
      <c r="D78" s="10">
        <v>18639.5</v>
      </c>
      <c r="E78" s="10">
        <v>18695</v>
      </c>
      <c r="F78" s="10">
        <v>17893</v>
      </c>
      <c r="G78" s="10">
        <v>19095</v>
      </c>
      <c r="H78" s="10">
        <v>19822</v>
      </c>
      <c r="I78" s="10">
        <v>17752</v>
      </c>
      <c r="J78" s="10">
        <v>22747.5</v>
      </c>
      <c r="K78" s="10" t="s">
        <v>30</v>
      </c>
    </row>
    <row r="79" spans="1:11" x14ac:dyDescent="0.25">
      <c r="A79" s="2" t="s">
        <v>100</v>
      </c>
      <c r="B79" s="10">
        <v>17666</v>
      </c>
      <c r="C79" s="10">
        <v>15362.5</v>
      </c>
      <c r="D79" s="10">
        <v>21388</v>
      </c>
      <c r="E79" s="10">
        <v>18151.5</v>
      </c>
      <c r="F79" s="10">
        <v>21767</v>
      </c>
      <c r="G79" s="10">
        <v>17574</v>
      </c>
      <c r="H79" s="10">
        <v>13783</v>
      </c>
      <c r="I79" s="10">
        <v>27274.5</v>
      </c>
      <c r="J79" s="10">
        <v>31069</v>
      </c>
      <c r="K79" s="10" t="s">
        <v>30</v>
      </c>
    </row>
    <row r="80" spans="1:11" x14ac:dyDescent="0.25">
      <c r="A80" s="3" t="s">
        <v>101</v>
      </c>
      <c r="B80" s="10" t="s">
        <v>30</v>
      </c>
      <c r="C80" s="10" t="s">
        <v>30</v>
      </c>
      <c r="D80" s="10" t="s">
        <v>30</v>
      </c>
      <c r="E80" s="10" t="s">
        <v>30</v>
      </c>
      <c r="F80" s="10" t="s">
        <v>30</v>
      </c>
      <c r="G80" s="10" t="s">
        <v>30</v>
      </c>
      <c r="H80" s="10" t="s">
        <v>30</v>
      </c>
      <c r="I80" s="10" t="s">
        <v>30</v>
      </c>
      <c r="J80" s="10" t="s">
        <v>30</v>
      </c>
      <c r="K80" s="10" t="s">
        <v>30</v>
      </c>
    </row>
    <row r="81" spans="1:11" x14ac:dyDescent="0.25">
      <c r="A81" s="3" t="s">
        <v>102</v>
      </c>
      <c r="B81" s="10">
        <v>19275.5</v>
      </c>
      <c r="C81" s="10">
        <v>15169</v>
      </c>
      <c r="D81" s="10">
        <v>17702</v>
      </c>
      <c r="E81" s="10">
        <v>14061</v>
      </c>
      <c r="F81" s="10">
        <v>22672.5</v>
      </c>
      <c r="G81" s="10">
        <v>12640</v>
      </c>
      <c r="H81" s="10">
        <v>15144.5</v>
      </c>
      <c r="I81" s="10">
        <v>22820</v>
      </c>
      <c r="J81" s="10">
        <v>24702.5</v>
      </c>
      <c r="K81" s="10" t="s">
        <v>30</v>
      </c>
    </row>
    <row r="82" spans="1:11" x14ac:dyDescent="0.25">
      <c r="A82" s="3" t="s">
        <v>103</v>
      </c>
      <c r="B82" s="10">
        <v>13550.5</v>
      </c>
      <c r="C82" s="10">
        <v>11089</v>
      </c>
      <c r="D82" s="10">
        <v>14724</v>
      </c>
      <c r="E82" s="10">
        <v>13086</v>
      </c>
      <c r="F82" s="10">
        <v>14267.5</v>
      </c>
      <c r="G82" s="10">
        <v>10926</v>
      </c>
      <c r="H82" s="10">
        <v>3696</v>
      </c>
      <c r="I82" s="10">
        <v>19354</v>
      </c>
      <c r="J82" s="10">
        <v>28030</v>
      </c>
      <c r="K82" s="10" t="s">
        <v>30</v>
      </c>
    </row>
    <row r="83" spans="1:11" x14ac:dyDescent="0.25">
      <c r="A83" s="3" t="s">
        <v>104</v>
      </c>
      <c r="B83" s="10">
        <v>19940</v>
      </c>
      <c r="C83" s="10">
        <v>14472</v>
      </c>
      <c r="D83" s="10">
        <v>14747</v>
      </c>
      <c r="E83" s="10">
        <v>16772</v>
      </c>
      <c r="F83" s="10">
        <v>20892</v>
      </c>
      <c r="G83" s="10">
        <v>27629</v>
      </c>
      <c r="H83" s="10">
        <v>28406</v>
      </c>
      <c r="I83" s="10">
        <v>36491.5</v>
      </c>
      <c r="J83" s="10">
        <v>31588.5</v>
      </c>
      <c r="K83" s="10" t="s">
        <v>30</v>
      </c>
    </row>
    <row r="84" spans="1:11" x14ac:dyDescent="0.25">
      <c r="A84" s="3" t="s">
        <v>105</v>
      </c>
      <c r="B84" s="10" t="s">
        <v>30</v>
      </c>
      <c r="C84" s="10" t="s">
        <v>30</v>
      </c>
      <c r="D84" s="10" t="s">
        <v>30</v>
      </c>
      <c r="E84" s="10" t="s">
        <v>30</v>
      </c>
      <c r="F84" s="10">
        <v>21767</v>
      </c>
      <c r="G84" s="10" t="s">
        <v>30</v>
      </c>
      <c r="H84" s="10" t="s">
        <v>30</v>
      </c>
      <c r="I84" s="10" t="s">
        <v>30</v>
      </c>
      <c r="J84" s="10" t="s">
        <v>30</v>
      </c>
      <c r="K84" s="10" t="s">
        <v>30</v>
      </c>
    </row>
    <row r="85" spans="1:11" x14ac:dyDescent="0.25">
      <c r="A85" s="3" t="s">
        <v>106</v>
      </c>
      <c r="B85" s="10">
        <v>18925.5</v>
      </c>
      <c r="C85" s="10">
        <v>16380.5</v>
      </c>
      <c r="D85" s="10">
        <v>34224.5</v>
      </c>
      <c r="E85" s="10">
        <v>22051.5</v>
      </c>
      <c r="F85" s="10">
        <v>31207.5</v>
      </c>
      <c r="G85" s="10">
        <v>21858</v>
      </c>
      <c r="H85" s="10">
        <v>29058.5</v>
      </c>
      <c r="I85" s="10">
        <v>34402</v>
      </c>
      <c r="J85" s="10">
        <v>29745</v>
      </c>
      <c r="K85" s="10" t="s">
        <v>30</v>
      </c>
    </row>
    <row r="86" spans="1:11" x14ac:dyDescent="0.25">
      <c r="A86" s="3" t="s">
        <v>107</v>
      </c>
      <c r="B86" s="10">
        <v>24031</v>
      </c>
      <c r="C86" s="10">
        <v>21392</v>
      </c>
      <c r="D86" s="10">
        <v>22310</v>
      </c>
      <c r="E86" s="10">
        <v>31395</v>
      </c>
      <c r="F86" s="10">
        <v>19935.5</v>
      </c>
      <c r="G86" s="10">
        <v>44109</v>
      </c>
      <c r="H86" s="10">
        <v>31656.5</v>
      </c>
      <c r="I86" s="10">
        <v>76130</v>
      </c>
      <c r="J86" s="10">
        <v>53726.5</v>
      </c>
      <c r="K86" s="10" t="s">
        <v>30</v>
      </c>
    </row>
    <row r="87" spans="1:11" x14ac:dyDescent="0.25">
      <c r="A87" s="3" t="s">
        <v>108</v>
      </c>
      <c r="B87" s="10">
        <v>15905</v>
      </c>
      <c r="C87" s="10">
        <v>18385</v>
      </c>
      <c r="D87" s="10">
        <v>24297</v>
      </c>
      <c r="E87" s="10">
        <v>22708</v>
      </c>
      <c r="F87" s="10">
        <v>26858.5</v>
      </c>
      <c r="G87" s="10">
        <v>23209</v>
      </c>
      <c r="H87" s="10">
        <v>15664</v>
      </c>
      <c r="I87" s="10">
        <v>32168</v>
      </c>
      <c r="J87" s="10">
        <v>46210.5</v>
      </c>
      <c r="K87" s="10" t="s">
        <v>30</v>
      </c>
    </row>
    <row r="88" spans="1:11" x14ac:dyDescent="0.25">
      <c r="A88" s="2" t="s">
        <v>109</v>
      </c>
      <c r="B88" s="10">
        <v>20940</v>
      </c>
      <c r="C88" s="10">
        <v>27760</v>
      </c>
      <c r="D88" s="10">
        <v>22792</v>
      </c>
      <c r="E88" s="10">
        <v>25744</v>
      </c>
      <c r="F88" s="10">
        <v>30327</v>
      </c>
      <c r="G88" s="10">
        <v>32501</v>
      </c>
      <c r="H88" s="10">
        <v>33184.5</v>
      </c>
      <c r="I88" s="10">
        <v>42668</v>
      </c>
      <c r="J88" s="10">
        <v>46732.5</v>
      </c>
      <c r="K88" s="10" t="s">
        <v>30</v>
      </c>
    </row>
    <row r="89" spans="1:11" x14ac:dyDescent="0.25">
      <c r="A89" s="3" t="s">
        <v>110</v>
      </c>
      <c r="B89" s="10" t="s">
        <v>30</v>
      </c>
      <c r="C89" s="10" t="s">
        <v>30</v>
      </c>
      <c r="D89" s="10" t="s">
        <v>30</v>
      </c>
      <c r="E89" s="10" t="s">
        <v>30</v>
      </c>
      <c r="F89" s="10" t="s">
        <v>30</v>
      </c>
      <c r="G89" s="10" t="s">
        <v>30</v>
      </c>
      <c r="H89" s="10" t="s">
        <v>30</v>
      </c>
      <c r="I89" s="10" t="s">
        <v>30</v>
      </c>
      <c r="J89" s="10" t="s">
        <v>30</v>
      </c>
      <c r="K89" s="10" t="s">
        <v>30</v>
      </c>
    </row>
    <row r="90" spans="1:11" x14ac:dyDescent="0.25">
      <c r="A90" s="3" t="s">
        <v>111</v>
      </c>
      <c r="B90" s="10">
        <v>17175</v>
      </c>
      <c r="C90" s="10">
        <v>29081</v>
      </c>
      <c r="D90" s="10">
        <v>21509</v>
      </c>
      <c r="E90" s="10">
        <v>23505</v>
      </c>
      <c r="F90" s="10">
        <v>27391</v>
      </c>
      <c r="G90" s="10">
        <v>23347</v>
      </c>
      <c r="H90" s="10">
        <v>29666</v>
      </c>
      <c r="I90" s="10">
        <v>42635.5</v>
      </c>
      <c r="J90" s="10">
        <v>44235.5</v>
      </c>
      <c r="K90" s="10" t="s">
        <v>30</v>
      </c>
    </row>
    <row r="91" spans="1:11" x14ac:dyDescent="0.25">
      <c r="A91" s="3" t="s">
        <v>112</v>
      </c>
      <c r="B91" s="10">
        <v>21787</v>
      </c>
      <c r="C91" s="10">
        <v>25596</v>
      </c>
      <c r="D91" s="10">
        <v>21416</v>
      </c>
      <c r="E91" s="10">
        <v>25106</v>
      </c>
      <c r="F91" s="10">
        <v>27666</v>
      </c>
      <c r="G91" s="10">
        <v>31930</v>
      </c>
      <c r="H91" s="10">
        <v>34863</v>
      </c>
      <c r="I91" s="10">
        <v>44120.5</v>
      </c>
      <c r="J91" s="10">
        <v>49885</v>
      </c>
      <c r="K91" s="10" t="s">
        <v>30</v>
      </c>
    </row>
    <row r="92" spans="1:11" x14ac:dyDescent="0.25">
      <c r="A92" s="3" t="s">
        <v>113</v>
      </c>
      <c r="B92" s="10">
        <v>23378</v>
      </c>
      <c r="C92" s="10">
        <v>30554</v>
      </c>
      <c r="D92" s="10">
        <v>26988</v>
      </c>
      <c r="E92" s="10">
        <v>28150.5</v>
      </c>
      <c r="F92" s="10">
        <v>40129</v>
      </c>
      <c r="G92" s="10">
        <v>51277</v>
      </c>
      <c r="H92" s="10">
        <v>38437</v>
      </c>
      <c r="I92" s="10">
        <v>42477</v>
      </c>
      <c r="J92" s="10">
        <v>44211</v>
      </c>
      <c r="K92" s="10" t="s">
        <v>30</v>
      </c>
    </row>
    <row r="93" spans="1:11" x14ac:dyDescent="0.25">
      <c r="A93" s="2" t="s">
        <v>114</v>
      </c>
      <c r="B93" s="10">
        <v>13297.5</v>
      </c>
      <c r="C93" s="10">
        <v>17034</v>
      </c>
      <c r="D93" s="10">
        <v>15554</v>
      </c>
      <c r="E93" s="10">
        <v>17492</v>
      </c>
      <c r="F93" s="10">
        <v>16978</v>
      </c>
      <c r="G93" s="10">
        <v>18824</v>
      </c>
      <c r="H93" s="10">
        <v>17049</v>
      </c>
      <c r="I93" s="10">
        <v>21185.5</v>
      </c>
      <c r="J93" s="10">
        <v>23794</v>
      </c>
      <c r="K93" s="10" t="s">
        <v>30</v>
      </c>
    </row>
    <row r="94" spans="1:11" x14ac:dyDescent="0.25">
      <c r="A94" s="3" t="s">
        <v>115</v>
      </c>
      <c r="B94" s="10" t="s">
        <v>30</v>
      </c>
      <c r="C94" s="10" t="s">
        <v>30</v>
      </c>
      <c r="D94" s="10" t="s">
        <v>30</v>
      </c>
      <c r="E94" s="10" t="s">
        <v>30</v>
      </c>
      <c r="F94" s="10" t="s">
        <v>30</v>
      </c>
      <c r="G94" s="10" t="s">
        <v>30</v>
      </c>
      <c r="H94" s="10" t="s">
        <v>30</v>
      </c>
      <c r="I94" s="10" t="s">
        <v>30</v>
      </c>
      <c r="J94" s="10" t="s">
        <v>30</v>
      </c>
      <c r="K94" s="10" t="s">
        <v>30</v>
      </c>
    </row>
    <row r="95" spans="1:11" x14ac:dyDescent="0.25">
      <c r="A95" s="3" t="s">
        <v>116</v>
      </c>
      <c r="B95" s="10">
        <v>12662</v>
      </c>
      <c r="C95" s="10">
        <v>16003</v>
      </c>
      <c r="D95" s="10">
        <v>14347</v>
      </c>
      <c r="E95" s="10">
        <v>16305.5</v>
      </c>
      <c r="F95" s="10">
        <v>14739.5</v>
      </c>
      <c r="G95" s="10">
        <v>16971</v>
      </c>
      <c r="H95" s="10">
        <v>17858</v>
      </c>
      <c r="I95" s="10">
        <v>18568</v>
      </c>
      <c r="J95" s="10">
        <v>19352</v>
      </c>
      <c r="K95" s="10" t="s">
        <v>30</v>
      </c>
    </row>
    <row r="96" spans="1:11" x14ac:dyDescent="0.25">
      <c r="A96" s="3" t="s">
        <v>117</v>
      </c>
      <c r="B96" s="10">
        <v>14356.5</v>
      </c>
      <c r="C96" s="10">
        <v>18181</v>
      </c>
      <c r="D96" s="10">
        <v>17553</v>
      </c>
      <c r="E96" s="10">
        <v>19475</v>
      </c>
      <c r="F96" s="10">
        <v>21070</v>
      </c>
      <c r="G96" s="10">
        <v>21429</v>
      </c>
      <c r="H96" s="10">
        <v>15901</v>
      </c>
      <c r="I96" s="10">
        <v>25168</v>
      </c>
      <c r="J96" s="10">
        <v>30062</v>
      </c>
      <c r="K96" s="10" t="s">
        <v>30</v>
      </c>
    </row>
    <row r="97" spans="1:11" x14ac:dyDescent="0.25">
      <c r="A97" s="2" t="s">
        <v>118</v>
      </c>
      <c r="B97" s="10">
        <v>16753</v>
      </c>
      <c r="C97" s="10">
        <v>19191.5</v>
      </c>
      <c r="D97" s="10">
        <v>19921</v>
      </c>
      <c r="E97" s="10">
        <v>19684.5</v>
      </c>
      <c r="F97" s="10">
        <v>19081</v>
      </c>
      <c r="G97" s="10">
        <v>19134.5</v>
      </c>
      <c r="H97" s="10">
        <v>18199.5</v>
      </c>
      <c r="I97" s="10">
        <v>24305</v>
      </c>
      <c r="J97" s="10">
        <v>28002</v>
      </c>
      <c r="K97" s="10" t="s">
        <v>30</v>
      </c>
    </row>
    <row r="98" spans="1:11" x14ac:dyDescent="0.25">
      <c r="A98" s="3" t="s">
        <v>119</v>
      </c>
      <c r="B98" s="10" t="s">
        <v>30</v>
      </c>
      <c r="C98" s="10" t="s">
        <v>30</v>
      </c>
      <c r="D98" s="10" t="s">
        <v>30</v>
      </c>
      <c r="E98" s="10" t="s">
        <v>30</v>
      </c>
      <c r="F98" s="10" t="s">
        <v>30</v>
      </c>
      <c r="G98" s="10" t="s">
        <v>30</v>
      </c>
      <c r="H98" s="10" t="s">
        <v>30</v>
      </c>
      <c r="I98" s="10" t="s">
        <v>30</v>
      </c>
      <c r="J98" s="10" t="s">
        <v>30</v>
      </c>
      <c r="K98" s="10" t="s">
        <v>30</v>
      </c>
    </row>
    <row r="99" spans="1:11" x14ac:dyDescent="0.25">
      <c r="A99" s="3" t="s">
        <v>120</v>
      </c>
      <c r="B99" s="10">
        <v>16592.5</v>
      </c>
      <c r="C99" s="10">
        <v>18478.5</v>
      </c>
      <c r="D99" s="10">
        <v>18803.5</v>
      </c>
      <c r="E99" s="10">
        <v>18982</v>
      </c>
      <c r="F99" s="10">
        <v>17971.5</v>
      </c>
      <c r="G99" s="10">
        <v>18812</v>
      </c>
      <c r="H99" s="10">
        <v>17774</v>
      </c>
      <c r="I99" s="10">
        <v>22727.5</v>
      </c>
      <c r="J99" s="10">
        <v>26589</v>
      </c>
      <c r="K99" s="10" t="s">
        <v>30</v>
      </c>
    </row>
    <row r="100" spans="1:11" x14ac:dyDescent="0.25">
      <c r="A100" s="3" t="s">
        <v>121</v>
      </c>
      <c r="B100" s="10">
        <v>19635.5</v>
      </c>
      <c r="C100" s="10">
        <v>26902</v>
      </c>
      <c r="D100" s="10">
        <v>38399</v>
      </c>
      <c r="E100" s="10">
        <v>25863</v>
      </c>
      <c r="F100" s="10">
        <v>33892</v>
      </c>
      <c r="G100" s="10">
        <v>27324</v>
      </c>
      <c r="H100" s="10">
        <v>41715</v>
      </c>
      <c r="I100" s="10">
        <v>47479</v>
      </c>
      <c r="J100" s="10">
        <v>47007</v>
      </c>
      <c r="K100" s="10" t="s">
        <v>30</v>
      </c>
    </row>
    <row r="101" spans="1:11" x14ac:dyDescent="0.25">
      <c r="A101" s="2" t="s">
        <v>122</v>
      </c>
      <c r="B101" s="10">
        <v>10857</v>
      </c>
      <c r="C101" s="10">
        <v>10961</v>
      </c>
      <c r="D101" s="10">
        <v>11559</v>
      </c>
      <c r="E101" s="10">
        <v>11567.5</v>
      </c>
      <c r="F101" s="10">
        <v>12392.5</v>
      </c>
      <c r="G101" s="10">
        <v>12018</v>
      </c>
      <c r="H101" s="10">
        <v>12459.5</v>
      </c>
      <c r="I101" s="10">
        <v>13772</v>
      </c>
      <c r="J101" s="10">
        <v>14271.5</v>
      </c>
      <c r="K101" s="10" t="s">
        <v>30</v>
      </c>
    </row>
    <row r="102" spans="1:11" x14ac:dyDescent="0.25">
      <c r="A102" s="3" t="s">
        <v>123</v>
      </c>
      <c r="B102" s="10" t="s">
        <v>30</v>
      </c>
      <c r="C102" s="10" t="s">
        <v>30</v>
      </c>
      <c r="D102" s="10" t="s">
        <v>30</v>
      </c>
      <c r="E102" s="10" t="s">
        <v>30</v>
      </c>
      <c r="F102" s="10" t="s">
        <v>30</v>
      </c>
      <c r="G102" s="10" t="s">
        <v>30</v>
      </c>
      <c r="H102" s="10" t="s">
        <v>30</v>
      </c>
      <c r="I102" s="10" t="s">
        <v>30</v>
      </c>
      <c r="J102" s="10" t="s">
        <v>30</v>
      </c>
      <c r="K102" s="10" t="s">
        <v>30</v>
      </c>
    </row>
    <row r="103" spans="1:11" x14ac:dyDescent="0.25">
      <c r="A103" s="3" t="s">
        <v>124</v>
      </c>
      <c r="B103" s="10">
        <v>9911.5</v>
      </c>
      <c r="C103" s="10">
        <v>9743.5</v>
      </c>
      <c r="D103" s="10">
        <v>10455</v>
      </c>
      <c r="E103" s="10">
        <v>11178</v>
      </c>
      <c r="F103" s="10">
        <v>11760</v>
      </c>
      <c r="G103" s="10">
        <v>10253</v>
      </c>
      <c r="H103" s="10">
        <v>9656.5</v>
      </c>
      <c r="I103" s="10">
        <v>10918</v>
      </c>
      <c r="J103" s="10">
        <v>12392</v>
      </c>
      <c r="K103" s="10" t="s">
        <v>30</v>
      </c>
    </row>
    <row r="104" spans="1:11" x14ac:dyDescent="0.25">
      <c r="A104" s="3" t="s">
        <v>125</v>
      </c>
      <c r="B104" s="10">
        <v>11656.5</v>
      </c>
      <c r="C104" s="10">
        <v>12652.5</v>
      </c>
      <c r="D104" s="10">
        <v>13504</v>
      </c>
      <c r="E104" s="10">
        <v>11810</v>
      </c>
      <c r="F104" s="10">
        <v>13494</v>
      </c>
      <c r="G104" s="10">
        <v>13824</v>
      </c>
      <c r="H104" s="10">
        <v>14895</v>
      </c>
      <c r="I104" s="10">
        <v>16091</v>
      </c>
      <c r="J104" s="10">
        <v>16522</v>
      </c>
      <c r="K104" s="10" t="s">
        <v>30</v>
      </c>
    </row>
    <row r="105" spans="1:11" x14ac:dyDescent="0.25">
      <c r="A105" s="2" t="s">
        <v>126</v>
      </c>
      <c r="B105" s="10">
        <v>15901.5</v>
      </c>
      <c r="C105" s="10">
        <v>18740</v>
      </c>
      <c r="D105" s="10">
        <v>19989.5</v>
      </c>
      <c r="E105" s="10">
        <v>23068.5</v>
      </c>
      <c r="F105" s="10">
        <v>24082</v>
      </c>
      <c r="G105" s="10">
        <v>27089</v>
      </c>
      <c r="H105" s="10">
        <v>19427</v>
      </c>
      <c r="I105" s="10">
        <v>21470.5</v>
      </c>
      <c r="J105" s="10">
        <v>29814</v>
      </c>
      <c r="K105" s="10" t="s">
        <v>30</v>
      </c>
    </row>
    <row r="106" spans="1:11" x14ac:dyDescent="0.25">
      <c r="A106" s="3" t="s">
        <v>127</v>
      </c>
      <c r="B106" s="10" t="s">
        <v>30</v>
      </c>
      <c r="C106" s="10" t="s">
        <v>30</v>
      </c>
      <c r="D106" s="10" t="s">
        <v>30</v>
      </c>
      <c r="E106" s="10" t="s">
        <v>30</v>
      </c>
      <c r="F106" s="10">
        <v>21977</v>
      </c>
      <c r="G106" s="10" t="s">
        <v>30</v>
      </c>
      <c r="H106" s="10">
        <v>13428</v>
      </c>
      <c r="I106" s="10">
        <v>2815</v>
      </c>
      <c r="J106" s="10" t="s">
        <v>30</v>
      </c>
      <c r="K106" s="10" t="s">
        <v>30</v>
      </c>
    </row>
    <row r="107" spans="1:11" x14ac:dyDescent="0.25">
      <c r="A107" s="3" t="s">
        <v>128</v>
      </c>
      <c r="B107" s="10">
        <v>13138.5</v>
      </c>
      <c r="C107" s="10">
        <v>15051</v>
      </c>
      <c r="D107" s="10">
        <v>15322</v>
      </c>
      <c r="E107" s="10">
        <v>17049.5</v>
      </c>
      <c r="F107" s="10">
        <v>17031.5</v>
      </c>
      <c r="G107" s="10">
        <v>20004</v>
      </c>
      <c r="H107" s="10">
        <v>19748</v>
      </c>
      <c r="I107" s="10">
        <v>20193.5</v>
      </c>
      <c r="J107" s="10">
        <v>22402</v>
      </c>
      <c r="K107" s="10" t="s">
        <v>30</v>
      </c>
    </row>
    <row r="108" spans="1:11" x14ac:dyDescent="0.25">
      <c r="A108" s="3" t="s">
        <v>129</v>
      </c>
      <c r="B108" s="10">
        <v>23400</v>
      </c>
      <c r="C108" s="10">
        <v>27935</v>
      </c>
      <c r="D108" s="10">
        <v>25179</v>
      </c>
      <c r="E108" s="10">
        <v>33337</v>
      </c>
      <c r="F108" s="10">
        <v>41880</v>
      </c>
      <c r="G108" s="10">
        <v>47979.5</v>
      </c>
      <c r="H108" s="10">
        <v>57730</v>
      </c>
      <c r="I108" s="10">
        <v>68026</v>
      </c>
      <c r="J108" s="10">
        <v>37062.5</v>
      </c>
      <c r="K108" s="10" t="s">
        <v>30</v>
      </c>
    </row>
    <row r="109" spans="1:11" x14ac:dyDescent="0.25">
      <c r="A109" s="3" t="s">
        <v>130</v>
      </c>
      <c r="B109" s="10">
        <v>18233</v>
      </c>
      <c r="C109" s="10">
        <v>21701.5</v>
      </c>
      <c r="D109" s="10">
        <v>23775</v>
      </c>
      <c r="E109" s="10">
        <v>27274</v>
      </c>
      <c r="F109" s="10">
        <v>29280</v>
      </c>
      <c r="G109" s="10">
        <v>33061.5</v>
      </c>
      <c r="H109" s="10">
        <v>18993</v>
      </c>
      <c r="I109" s="10">
        <v>22258</v>
      </c>
      <c r="J109" s="10">
        <v>36148</v>
      </c>
      <c r="K109" s="10" t="s">
        <v>30</v>
      </c>
    </row>
    <row r="110" spans="1:11" x14ac:dyDescent="0.25">
      <c r="A110" s="2" t="s">
        <v>131</v>
      </c>
      <c r="B110" s="10">
        <v>11726.5</v>
      </c>
      <c r="C110" s="10">
        <v>12843</v>
      </c>
      <c r="D110" s="10">
        <v>14475</v>
      </c>
      <c r="E110" s="10">
        <v>15708</v>
      </c>
      <c r="F110" s="10">
        <v>15916.5</v>
      </c>
      <c r="G110" s="10">
        <v>18478</v>
      </c>
      <c r="H110" s="10">
        <v>13462.5</v>
      </c>
      <c r="I110" s="10">
        <v>14410</v>
      </c>
      <c r="J110" s="10">
        <v>20959</v>
      </c>
      <c r="K110" s="10" t="s">
        <v>30</v>
      </c>
    </row>
    <row r="111" spans="1:11" x14ac:dyDescent="0.25">
      <c r="A111" s="3" t="s">
        <v>132</v>
      </c>
      <c r="B111" s="10" t="s">
        <v>30</v>
      </c>
      <c r="C111" s="10" t="s">
        <v>30</v>
      </c>
      <c r="D111" s="10" t="s">
        <v>30</v>
      </c>
      <c r="E111" s="10" t="s">
        <v>30</v>
      </c>
      <c r="F111" s="10" t="s">
        <v>30</v>
      </c>
      <c r="G111" s="10" t="s">
        <v>30</v>
      </c>
      <c r="H111" s="10" t="s">
        <v>30</v>
      </c>
      <c r="I111" s="10" t="s">
        <v>30</v>
      </c>
      <c r="J111" s="10" t="s">
        <v>30</v>
      </c>
      <c r="K111" s="10" t="s">
        <v>30</v>
      </c>
    </row>
    <row r="112" spans="1:11" x14ac:dyDescent="0.25">
      <c r="A112" s="3" t="s">
        <v>133</v>
      </c>
      <c r="B112" s="10">
        <v>11510</v>
      </c>
      <c r="C112" s="10">
        <v>12788.5</v>
      </c>
      <c r="D112" s="10">
        <v>14475</v>
      </c>
      <c r="E112" s="10">
        <v>15891</v>
      </c>
      <c r="F112" s="10">
        <v>15605</v>
      </c>
      <c r="G112" s="10">
        <v>18339.5</v>
      </c>
      <c r="H112" s="10">
        <v>12605</v>
      </c>
      <c r="I112" s="10">
        <v>13281</v>
      </c>
      <c r="J112" s="10">
        <v>20289</v>
      </c>
      <c r="K112" s="10" t="s">
        <v>30</v>
      </c>
    </row>
    <row r="113" spans="1:11" x14ac:dyDescent="0.25">
      <c r="A113" s="3" t="s">
        <v>134</v>
      </c>
      <c r="B113" s="10">
        <v>11991</v>
      </c>
      <c r="C113" s="10">
        <v>12843</v>
      </c>
      <c r="D113" s="10">
        <v>14129</v>
      </c>
      <c r="E113" s="10">
        <v>14820</v>
      </c>
      <c r="F113" s="10">
        <v>18247.5</v>
      </c>
      <c r="G113" s="10">
        <v>18753</v>
      </c>
      <c r="H113" s="10">
        <v>18464.5</v>
      </c>
      <c r="I113" s="10">
        <v>26119</v>
      </c>
      <c r="J113" s="10">
        <v>29217.5</v>
      </c>
      <c r="K113" s="10" t="s">
        <v>30</v>
      </c>
    </row>
    <row r="114" spans="1:11" x14ac:dyDescent="0.25">
      <c r="A114" s="3" t="s">
        <v>135</v>
      </c>
      <c r="B114" s="10">
        <v>16015.5</v>
      </c>
      <c r="C114" s="10">
        <v>13950</v>
      </c>
      <c r="D114" s="10">
        <v>14905</v>
      </c>
      <c r="E114" s="10">
        <v>14490.5</v>
      </c>
      <c r="F114" s="10">
        <v>17170</v>
      </c>
      <c r="G114" s="10">
        <v>21379</v>
      </c>
      <c r="H114" s="10">
        <v>19751</v>
      </c>
      <c r="I114" s="10">
        <v>24914</v>
      </c>
      <c r="J114" s="10">
        <v>22347</v>
      </c>
      <c r="K114" s="10" t="s">
        <v>30</v>
      </c>
    </row>
    <row r="115" spans="1:11" x14ac:dyDescent="0.25">
      <c r="A115" s="2" t="s">
        <v>136</v>
      </c>
      <c r="B115" s="10">
        <v>9574</v>
      </c>
      <c r="C115" s="10">
        <v>10385.5</v>
      </c>
      <c r="D115" s="10">
        <v>11179</v>
      </c>
      <c r="E115" s="10">
        <v>11490</v>
      </c>
      <c r="F115" s="10">
        <v>11766.5</v>
      </c>
      <c r="G115" s="10">
        <v>12985</v>
      </c>
      <c r="H115" s="10">
        <v>11924</v>
      </c>
      <c r="I115" s="10">
        <v>12199</v>
      </c>
      <c r="J115" s="10">
        <v>13781.5</v>
      </c>
      <c r="K115" s="10" t="s">
        <v>30</v>
      </c>
    </row>
    <row r="116" spans="1:11" x14ac:dyDescent="0.25">
      <c r="A116" s="3" t="s">
        <v>137</v>
      </c>
      <c r="B116" s="10" t="s">
        <v>30</v>
      </c>
      <c r="C116" s="10" t="s">
        <v>30</v>
      </c>
      <c r="D116" s="10" t="s">
        <v>30</v>
      </c>
      <c r="E116" s="10" t="s">
        <v>30</v>
      </c>
      <c r="F116" s="10" t="s">
        <v>30</v>
      </c>
      <c r="G116" s="10" t="s">
        <v>30</v>
      </c>
      <c r="H116" s="10" t="s">
        <v>30</v>
      </c>
      <c r="I116" s="10" t="s">
        <v>30</v>
      </c>
      <c r="J116" s="10" t="s">
        <v>30</v>
      </c>
      <c r="K116" s="10" t="s">
        <v>30</v>
      </c>
    </row>
    <row r="117" spans="1:11" x14ac:dyDescent="0.25">
      <c r="A117" s="3" t="s">
        <v>138</v>
      </c>
      <c r="B117" s="10">
        <v>10675</v>
      </c>
      <c r="C117" s="10">
        <v>11633</v>
      </c>
      <c r="D117" s="10">
        <v>11829</v>
      </c>
      <c r="E117" s="10">
        <v>13028</v>
      </c>
      <c r="F117" s="10">
        <v>13527</v>
      </c>
      <c r="G117" s="10">
        <v>14751</v>
      </c>
      <c r="H117" s="10">
        <v>14250</v>
      </c>
      <c r="I117" s="10">
        <v>13634</v>
      </c>
      <c r="J117" s="10">
        <v>15019</v>
      </c>
      <c r="K117" s="10" t="s">
        <v>30</v>
      </c>
    </row>
    <row r="118" spans="1:11" x14ac:dyDescent="0.25">
      <c r="A118" s="3" t="s">
        <v>139</v>
      </c>
      <c r="B118" s="10">
        <v>12210</v>
      </c>
      <c r="C118" s="10">
        <v>13096</v>
      </c>
      <c r="D118" s="10">
        <v>14565.5</v>
      </c>
      <c r="E118" s="10">
        <v>15679.5</v>
      </c>
      <c r="F118" s="10">
        <v>16361</v>
      </c>
      <c r="G118" s="10">
        <v>16859.5</v>
      </c>
      <c r="H118" s="10">
        <v>16315</v>
      </c>
      <c r="I118" s="10">
        <v>14624</v>
      </c>
      <c r="J118" s="10">
        <v>17862</v>
      </c>
      <c r="K118" s="10" t="s">
        <v>30</v>
      </c>
    </row>
    <row r="119" spans="1:11" x14ac:dyDescent="0.25">
      <c r="A119" s="3" t="s">
        <v>140</v>
      </c>
      <c r="B119" s="10">
        <v>7995</v>
      </c>
      <c r="C119" s="10">
        <v>9047.5</v>
      </c>
      <c r="D119" s="10">
        <v>9768.5</v>
      </c>
      <c r="E119" s="10">
        <v>9948.5</v>
      </c>
      <c r="F119" s="10">
        <v>9410</v>
      </c>
      <c r="G119" s="10">
        <v>10561.5</v>
      </c>
      <c r="H119" s="10">
        <v>8708</v>
      </c>
      <c r="I119" s="10">
        <v>9385</v>
      </c>
      <c r="J119" s="10">
        <v>10247</v>
      </c>
      <c r="K119" s="10" t="s">
        <v>30</v>
      </c>
    </row>
    <row r="120" spans="1:11" x14ac:dyDescent="0.25">
      <c r="A120" s="3" t="s">
        <v>141</v>
      </c>
      <c r="B120" s="10">
        <v>8640.5</v>
      </c>
      <c r="C120" s="10">
        <v>9373.5</v>
      </c>
      <c r="D120" s="10">
        <v>9907.5</v>
      </c>
      <c r="E120" s="10">
        <v>9773.5</v>
      </c>
      <c r="F120" s="10">
        <v>10703</v>
      </c>
      <c r="G120" s="10">
        <v>11605</v>
      </c>
      <c r="H120" s="10">
        <v>10958</v>
      </c>
      <c r="I120" s="10">
        <v>12991</v>
      </c>
      <c r="J120" s="10">
        <v>15192</v>
      </c>
      <c r="K120" s="10" t="s">
        <v>30</v>
      </c>
    </row>
    <row r="121" spans="1:11" x14ac:dyDescent="0.25">
      <c r="A121" s="2" t="s">
        <v>142</v>
      </c>
      <c r="B121" s="10">
        <v>11387.5</v>
      </c>
      <c r="C121" s="10">
        <v>12676.5</v>
      </c>
      <c r="D121" s="10">
        <v>11280</v>
      </c>
      <c r="E121" s="10">
        <v>13035</v>
      </c>
      <c r="F121" s="10">
        <v>15034</v>
      </c>
      <c r="G121" s="10">
        <v>13332</v>
      </c>
      <c r="H121" s="10">
        <v>9532</v>
      </c>
      <c r="I121" s="10">
        <v>13291</v>
      </c>
      <c r="J121" s="10">
        <v>14375</v>
      </c>
      <c r="K121" s="10" t="s">
        <v>30</v>
      </c>
    </row>
    <row r="122" spans="1:11" x14ac:dyDescent="0.25">
      <c r="A122" s="3" t="s">
        <v>143</v>
      </c>
      <c r="B122" s="10" t="s">
        <v>30</v>
      </c>
      <c r="C122" s="10" t="s">
        <v>30</v>
      </c>
      <c r="D122" s="10" t="s">
        <v>30</v>
      </c>
      <c r="E122" s="10" t="s">
        <v>30</v>
      </c>
      <c r="F122" s="10" t="s">
        <v>30</v>
      </c>
      <c r="G122" s="10" t="s">
        <v>30</v>
      </c>
      <c r="H122" s="10" t="s">
        <v>30</v>
      </c>
      <c r="I122" s="10" t="s">
        <v>30</v>
      </c>
      <c r="J122" s="10" t="s">
        <v>30</v>
      </c>
      <c r="K122" s="10" t="s">
        <v>30</v>
      </c>
    </row>
    <row r="123" spans="1:11" x14ac:dyDescent="0.25">
      <c r="A123" s="3" t="s">
        <v>144</v>
      </c>
      <c r="B123" s="10">
        <v>10155.5</v>
      </c>
      <c r="C123" s="10">
        <v>13218</v>
      </c>
      <c r="D123" s="10">
        <v>12384</v>
      </c>
      <c r="E123" s="10">
        <v>12094</v>
      </c>
      <c r="F123" s="10">
        <v>15575.5</v>
      </c>
      <c r="G123" s="10">
        <v>13563</v>
      </c>
      <c r="H123" s="10">
        <v>15020</v>
      </c>
      <c r="I123" s="10">
        <v>15988</v>
      </c>
      <c r="J123" s="10">
        <v>15945</v>
      </c>
      <c r="K123" s="10" t="s">
        <v>30</v>
      </c>
    </row>
    <row r="124" spans="1:11" x14ac:dyDescent="0.25">
      <c r="A124" s="3" t="s">
        <v>145</v>
      </c>
      <c r="B124" s="10">
        <v>13282</v>
      </c>
      <c r="C124" s="10">
        <v>16720.5</v>
      </c>
      <c r="D124" s="10">
        <v>11270</v>
      </c>
      <c r="E124" s="10">
        <v>14349</v>
      </c>
      <c r="F124" s="10">
        <v>17531.5</v>
      </c>
      <c r="G124" s="10">
        <v>16995</v>
      </c>
      <c r="H124" s="10">
        <v>12586</v>
      </c>
      <c r="I124" s="10">
        <v>17763</v>
      </c>
      <c r="J124" s="10">
        <v>16301</v>
      </c>
      <c r="K124" s="10" t="s">
        <v>30</v>
      </c>
    </row>
    <row r="125" spans="1:11" x14ac:dyDescent="0.25">
      <c r="A125" s="3" t="s">
        <v>146</v>
      </c>
      <c r="B125" s="10">
        <v>11461</v>
      </c>
      <c r="C125" s="10">
        <v>11567</v>
      </c>
      <c r="D125" s="10">
        <v>11171</v>
      </c>
      <c r="E125" s="10">
        <v>12730</v>
      </c>
      <c r="F125" s="10">
        <v>13930</v>
      </c>
      <c r="G125" s="10">
        <v>12042</v>
      </c>
      <c r="H125" s="10">
        <v>13037</v>
      </c>
      <c r="I125" s="10">
        <v>12853.5</v>
      </c>
      <c r="J125" s="10">
        <v>14010.5</v>
      </c>
      <c r="K125" s="10" t="s">
        <v>30</v>
      </c>
    </row>
    <row r="126" spans="1:11" x14ac:dyDescent="0.25">
      <c r="A126" s="3" t="s">
        <v>147</v>
      </c>
      <c r="B126" s="10">
        <v>14317.5</v>
      </c>
      <c r="C126" s="10">
        <v>17519</v>
      </c>
      <c r="D126" s="10">
        <v>10866</v>
      </c>
      <c r="E126" s="10">
        <v>15595</v>
      </c>
      <c r="F126" s="10">
        <v>20861.5</v>
      </c>
      <c r="G126" s="10">
        <v>19446</v>
      </c>
      <c r="H126" s="10">
        <v>1642</v>
      </c>
      <c r="I126" s="10">
        <v>10673</v>
      </c>
      <c r="J126" s="10">
        <v>14106.5</v>
      </c>
      <c r="K126" s="10" t="s">
        <v>30</v>
      </c>
    </row>
    <row r="127" spans="1:11" x14ac:dyDescent="0.25">
      <c r="A127" s="2" t="s">
        <v>148</v>
      </c>
      <c r="B127" s="10">
        <v>14729</v>
      </c>
      <c r="C127" s="10">
        <v>14479</v>
      </c>
      <c r="D127" s="10">
        <v>15744</v>
      </c>
      <c r="E127" s="10">
        <v>16442</v>
      </c>
      <c r="F127" s="10">
        <v>16651</v>
      </c>
      <c r="G127" s="10">
        <v>17716</v>
      </c>
      <c r="H127" s="10">
        <v>16982</v>
      </c>
      <c r="I127" s="10">
        <v>18498.5</v>
      </c>
      <c r="J127" s="10">
        <v>20766</v>
      </c>
      <c r="K127" s="10" t="s">
        <v>30</v>
      </c>
    </row>
    <row r="128" spans="1:11" x14ac:dyDescent="0.25">
      <c r="A128" s="3" t="s">
        <v>149</v>
      </c>
      <c r="B128" s="10" t="s">
        <v>30</v>
      </c>
      <c r="C128" s="10" t="s">
        <v>30</v>
      </c>
      <c r="D128" s="10" t="s">
        <v>30</v>
      </c>
      <c r="E128" s="10" t="s">
        <v>30</v>
      </c>
      <c r="F128" s="10" t="s">
        <v>30</v>
      </c>
      <c r="G128" s="10" t="s">
        <v>30</v>
      </c>
      <c r="H128" s="10" t="s">
        <v>30</v>
      </c>
      <c r="I128" s="10" t="s">
        <v>30</v>
      </c>
      <c r="J128" s="10" t="s">
        <v>30</v>
      </c>
      <c r="K128" s="10" t="s">
        <v>30</v>
      </c>
    </row>
    <row r="129" spans="1:11" x14ac:dyDescent="0.25">
      <c r="A129" s="3" t="s">
        <v>150</v>
      </c>
      <c r="B129" s="10">
        <v>15767</v>
      </c>
      <c r="C129" s="10">
        <v>15272</v>
      </c>
      <c r="D129" s="10">
        <v>16919</v>
      </c>
      <c r="E129" s="10">
        <v>16495</v>
      </c>
      <c r="F129" s="10">
        <v>16089</v>
      </c>
      <c r="G129" s="10">
        <v>17183.5</v>
      </c>
      <c r="H129" s="10">
        <v>17913</v>
      </c>
      <c r="I129" s="10">
        <v>18041</v>
      </c>
      <c r="J129" s="10">
        <v>20152</v>
      </c>
      <c r="K129" s="10" t="s">
        <v>30</v>
      </c>
    </row>
    <row r="130" spans="1:11" x14ac:dyDescent="0.25">
      <c r="A130" s="3" t="s">
        <v>151</v>
      </c>
      <c r="B130" s="10">
        <v>13237</v>
      </c>
      <c r="C130" s="10">
        <v>13920</v>
      </c>
      <c r="D130" s="10">
        <v>14343</v>
      </c>
      <c r="E130" s="10">
        <v>16199.5</v>
      </c>
      <c r="F130" s="10">
        <v>17045.5</v>
      </c>
      <c r="G130" s="10">
        <v>17955</v>
      </c>
      <c r="H130" s="10">
        <v>15191</v>
      </c>
      <c r="I130" s="10">
        <v>19120.5</v>
      </c>
      <c r="J130" s="10">
        <v>21321.5</v>
      </c>
      <c r="K130" s="10" t="s">
        <v>30</v>
      </c>
    </row>
    <row r="131" spans="1:11" x14ac:dyDescent="0.25">
      <c r="A131" s="3" t="s">
        <v>152</v>
      </c>
      <c r="B131" s="10">
        <v>13426</v>
      </c>
      <c r="C131" s="10">
        <v>20845</v>
      </c>
      <c r="D131" s="10">
        <v>26730</v>
      </c>
      <c r="E131" s="10">
        <v>14738</v>
      </c>
      <c r="F131" s="10">
        <v>48659</v>
      </c>
      <c r="G131" s="10">
        <v>36166.5</v>
      </c>
      <c r="H131" s="10">
        <v>30754</v>
      </c>
      <c r="I131" s="10">
        <v>17508.5</v>
      </c>
      <c r="J131" s="10">
        <v>25448</v>
      </c>
      <c r="K131" s="10" t="s">
        <v>30</v>
      </c>
    </row>
    <row r="132" spans="1:11" x14ac:dyDescent="0.25">
      <c r="A132" s="3" t="s">
        <v>153</v>
      </c>
      <c r="B132" s="10" t="s">
        <v>30</v>
      </c>
      <c r="C132" s="10" t="s">
        <v>30</v>
      </c>
      <c r="D132" s="10" t="s">
        <v>30</v>
      </c>
      <c r="E132" s="10" t="s">
        <v>30</v>
      </c>
      <c r="F132" s="10" t="s">
        <v>30</v>
      </c>
      <c r="G132" s="10" t="s">
        <v>30</v>
      </c>
      <c r="H132" s="10" t="s">
        <v>30</v>
      </c>
      <c r="I132" s="10" t="s">
        <v>30</v>
      </c>
      <c r="J132" s="10" t="s">
        <v>30</v>
      </c>
      <c r="K132" s="10" t="s">
        <v>30</v>
      </c>
    </row>
    <row r="133" spans="1:11" x14ac:dyDescent="0.25">
      <c r="A133" s="2" t="s">
        <v>154</v>
      </c>
      <c r="B133" s="10">
        <v>12958</v>
      </c>
      <c r="C133" s="10">
        <v>14014.5</v>
      </c>
      <c r="D133" s="10">
        <v>14685</v>
      </c>
      <c r="E133" s="10">
        <v>15272.5</v>
      </c>
      <c r="F133" s="10">
        <v>15788</v>
      </c>
      <c r="G133" s="10">
        <v>16368</v>
      </c>
      <c r="H133" s="10">
        <v>14898</v>
      </c>
      <c r="I133" s="10">
        <v>16589</v>
      </c>
      <c r="J133" s="10">
        <v>19007</v>
      </c>
      <c r="K133" s="10" t="s">
        <v>30</v>
      </c>
    </row>
  </sheetData>
  <hyperlinks>
    <hyperlink ref="A2" location="'Cover page'!A1" display="'Cover page'!A1" xr:uid="{C73B83ED-1EFC-4CED-9B01-D1660F1D1B3D}"/>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963F9-80AA-4A37-B270-E76822DE806C}">
  <dimension ref="A1:K133"/>
  <sheetViews>
    <sheetView zoomScale="85" zoomScaleNormal="85" workbookViewId="0">
      <selection activeCell="B2" sqref="B2"/>
    </sheetView>
  </sheetViews>
  <sheetFormatPr defaultRowHeight="15" x14ac:dyDescent="0.25"/>
  <cols>
    <col min="1" max="1" width="122.28515625" bestFit="1" customWidth="1"/>
    <col min="2" max="2" width="17.42578125" bestFit="1" customWidth="1"/>
    <col min="3" max="10" width="7.85546875" bestFit="1" customWidth="1"/>
    <col min="11" max="11" width="8.85546875" bestFit="1" customWidth="1"/>
    <col min="12" max="12" width="31.7109375" bestFit="1" customWidth="1"/>
    <col min="13" max="13" width="35.140625" bestFit="1" customWidth="1"/>
    <col min="14" max="14" width="31.7109375" bestFit="1" customWidth="1"/>
    <col min="15" max="15" width="35.140625" bestFit="1" customWidth="1"/>
    <col min="16" max="16" width="31.7109375" bestFit="1" customWidth="1"/>
    <col min="17" max="17" width="35.140625" bestFit="1" customWidth="1"/>
    <col min="18" max="18" width="31.7109375" bestFit="1" customWidth="1"/>
    <col min="19" max="19" width="35.140625" bestFit="1" customWidth="1"/>
    <col min="20" max="20" width="31.7109375" bestFit="1" customWidth="1"/>
    <col min="21" max="21" width="35.140625" bestFit="1" customWidth="1"/>
  </cols>
  <sheetData>
    <row r="1" spans="1:11" ht="18" thickBot="1" x14ac:dyDescent="0.35">
      <c r="A1" s="4" t="str">
        <f>'Cover page'!$A$21</f>
        <v>Table 1.5. Claims (median time lost) by Industry (ANZSIC subdivision), 10 years to 2024-25</v>
      </c>
      <c r="B1" s="5"/>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158</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28</v>
      </c>
      <c r="B8" s="9">
        <v>6</v>
      </c>
      <c r="C8" s="9">
        <v>6.6950000000000003</v>
      </c>
      <c r="D8" s="9">
        <v>7</v>
      </c>
      <c r="E8" s="9">
        <v>6.4</v>
      </c>
      <c r="F8" s="9">
        <v>6.27</v>
      </c>
      <c r="G8" s="9">
        <v>6.61</v>
      </c>
      <c r="H8" s="9">
        <v>6.835</v>
      </c>
      <c r="I8" s="9">
        <v>6.43</v>
      </c>
      <c r="J8" s="9">
        <v>7</v>
      </c>
      <c r="K8" s="9" t="s">
        <v>30</v>
      </c>
    </row>
    <row r="9" spans="1:11" x14ac:dyDescent="0.25">
      <c r="A9" s="3" t="s">
        <v>29</v>
      </c>
      <c r="B9" s="9" t="s">
        <v>30</v>
      </c>
      <c r="C9" s="9" t="s">
        <v>30</v>
      </c>
      <c r="D9" s="9" t="s">
        <v>30</v>
      </c>
      <c r="E9" s="9" t="s">
        <v>30</v>
      </c>
      <c r="F9" s="9" t="s">
        <v>30</v>
      </c>
      <c r="G9" s="9" t="s">
        <v>30</v>
      </c>
      <c r="H9" s="9" t="s">
        <v>30</v>
      </c>
      <c r="I9" s="9" t="s">
        <v>30</v>
      </c>
      <c r="J9" s="9" t="s">
        <v>30</v>
      </c>
      <c r="K9" s="9" t="s">
        <v>30</v>
      </c>
    </row>
    <row r="10" spans="1:11" x14ac:dyDescent="0.25">
      <c r="A10" s="3" t="s">
        <v>31</v>
      </c>
      <c r="B10" s="9">
        <v>6</v>
      </c>
      <c r="C10" s="9">
        <v>6.6</v>
      </c>
      <c r="D10" s="9">
        <v>6.8</v>
      </c>
      <c r="E10" s="9">
        <v>6.4</v>
      </c>
      <c r="F10" s="9">
        <v>6.2</v>
      </c>
      <c r="G10" s="9">
        <v>6.61</v>
      </c>
      <c r="H10" s="9">
        <v>6.8599999999999994</v>
      </c>
      <c r="I10" s="9">
        <v>6.6</v>
      </c>
      <c r="J10" s="9">
        <v>7</v>
      </c>
      <c r="K10" s="9" t="s">
        <v>30</v>
      </c>
    </row>
    <row r="11" spans="1:11" x14ac:dyDescent="0.25">
      <c r="A11" s="3" t="s">
        <v>32</v>
      </c>
      <c r="B11" s="9">
        <v>4.4400000000000004</v>
      </c>
      <c r="C11" s="9">
        <v>4</v>
      </c>
      <c r="D11" s="9">
        <v>5.4</v>
      </c>
      <c r="E11" s="9">
        <v>4.0999999999999996</v>
      </c>
      <c r="F11" s="9">
        <v>3.9499999999999997</v>
      </c>
      <c r="G11" s="9">
        <v>6.3550000000000004</v>
      </c>
      <c r="H11" s="9">
        <v>8.7100000000000009</v>
      </c>
      <c r="I11" s="9">
        <v>5.2</v>
      </c>
      <c r="J11" s="9">
        <v>5</v>
      </c>
      <c r="K11" s="9" t="s">
        <v>30</v>
      </c>
    </row>
    <row r="12" spans="1:11" x14ac:dyDescent="0.25">
      <c r="A12" s="3" t="s">
        <v>33</v>
      </c>
      <c r="B12" s="9">
        <v>6.51</v>
      </c>
      <c r="C12" s="9">
        <v>7.6050000000000004</v>
      </c>
      <c r="D12" s="9">
        <v>6.92</v>
      </c>
      <c r="E12" s="9">
        <v>8.14</v>
      </c>
      <c r="F12" s="9">
        <v>7.88</v>
      </c>
      <c r="G12" s="9">
        <v>6.21</v>
      </c>
      <c r="H12" s="9">
        <v>6.31</v>
      </c>
      <c r="I12" s="9">
        <v>5.32</v>
      </c>
      <c r="J12" s="9">
        <v>8.1449999999999996</v>
      </c>
      <c r="K12" s="9" t="s">
        <v>30</v>
      </c>
    </row>
    <row r="13" spans="1:11" x14ac:dyDescent="0.25">
      <c r="A13" s="3" t="s">
        <v>34</v>
      </c>
      <c r="B13" s="9">
        <v>8.6000000000000014</v>
      </c>
      <c r="C13" s="9">
        <v>9.8000000000000007</v>
      </c>
      <c r="D13" s="9">
        <v>9.4699999999999989</v>
      </c>
      <c r="E13" s="9">
        <v>7.79</v>
      </c>
      <c r="F13" s="9">
        <v>10</v>
      </c>
      <c r="G13" s="9">
        <v>6.9849999999999994</v>
      </c>
      <c r="H13" s="9">
        <v>12.75</v>
      </c>
      <c r="I13" s="9">
        <v>8.6</v>
      </c>
      <c r="J13" s="9">
        <v>12.59</v>
      </c>
      <c r="K13" s="9" t="s">
        <v>30</v>
      </c>
    </row>
    <row r="14" spans="1:11" x14ac:dyDescent="0.25">
      <c r="A14" s="3" t="s">
        <v>35</v>
      </c>
      <c r="B14" s="9">
        <v>6</v>
      </c>
      <c r="C14" s="9">
        <v>7.8</v>
      </c>
      <c r="D14" s="9">
        <v>8.59</v>
      </c>
      <c r="E14" s="9">
        <v>6.4</v>
      </c>
      <c r="F14" s="9">
        <v>6.18</v>
      </c>
      <c r="G14" s="9">
        <v>6.68</v>
      </c>
      <c r="H14" s="9">
        <v>6.18</v>
      </c>
      <c r="I14" s="9">
        <v>6.5949999999999998</v>
      </c>
      <c r="J14" s="9">
        <v>6.8</v>
      </c>
      <c r="K14" s="9" t="s">
        <v>30</v>
      </c>
    </row>
    <row r="15" spans="1:11" x14ac:dyDescent="0.25">
      <c r="A15" s="2" t="s">
        <v>36</v>
      </c>
      <c r="B15" s="9">
        <v>8.32</v>
      </c>
      <c r="C15" s="9">
        <v>9.2100000000000009</v>
      </c>
      <c r="D15" s="9">
        <v>9.6</v>
      </c>
      <c r="E15" s="9">
        <v>9.64</v>
      </c>
      <c r="F15" s="9">
        <v>10.795</v>
      </c>
      <c r="G15" s="9">
        <v>10.74</v>
      </c>
      <c r="H15" s="9">
        <v>10.98</v>
      </c>
      <c r="I15" s="9">
        <v>11.29</v>
      </c>
      <c r="J15" s="9">
        <v>11.46</v>
      </c>
      <c r="K15" s="9" t="s">
        <v>30</v>
      </c>
    </row>
    <row r="16" spans="1:11" x14ac:dyDescent="0.25">
      <c r="A16" s="3" t="s">
        <v>37</v>
      </c>
      <c r="B16" s="9" t="s">
        <v>30</v>
      </c>
      <c r="C16" s="9" t="s">
        <v>30</v>
      </c>
      <c r="D16" s="9" t="s">
        <v>30</v>
      </c>
      <c r="E16" s="9" t="s">
        <v>30</v>
      </c>
      <c r="F16" s="9" t="s">
        <v>30</v>
      </c>
      <c r="G16" s="9" t="s">
        <v>30</v>
      </c>
      <c r="H16" s="9" t="s">
        <v>30</v>
      </c>
      <c r="I16" s="9" t="s">
        <v>30</v>
      </c>
      <c r="J16" s="9" t="s">
        <v>30</v>
      </c>
      <c r="K16" s="9" t="s">
        <v>30</v>
      </c>
    </row>
    <row r="17" spans="1:11" x14ac:dyDescent="0.25">
      <c r="A17" s="3" t="s">
        <v>38</v>
      </c>
      <c r="B17" s="9">
        <v>9.94</v>
      </c>
      <c r="C17" s="9">
        <v>10.210000000000001</v>
      </c>
      <c r="D17" s="9">
        <v>11.57</v>
      </c>
      <c r="E17" s="9">
        <v>11.4</v>
      </c>
      <c r="F17" s="9">
        <v>11.86</v>
      </c>
      <c r="G17" s="9">
        <v>11.57</v>
      </c>
      <c r="H17" s="9">
        <v>9.2050000000000001</v>
      </c>
      <c r="I17" s="9">
        <v>10.969999999999999</v>
      </c>
      <c r="J17" s="9">
        <v>10.14</v>
      </c>
      <c r="K17" s="9" t="s">
        <v>30</v>
      </c>
    </row>
    <row r="18" spans="1:11" x14ac:dyDescent="0.25">
      <c r="A18" s="3" t="s">
        <v>39</v>
      </c>
      <c r="B18" s="9">
        <v>11.2</v>
      </c>
      <c r="C18" s="9">
        <v>10.58</v>
      </c>
      <c r="D18" s="9">
        <v>12.6</v>
      </c>
      <c r="E18" s="9">
        <v>11.1</v>
      </c>
      <c r="F18" s="9">
        <v>17.965</v>
      </c>
      <c r="G18" s="9">
        <v>15.475</v>
      </c>
      <c r="H18" s="9">
        <v>28.414999999999999</v>
      </c>
      <c r="I18" s="9">
        <v>14.79</v>
      </c>
      <c r="J18" s="9">
        <v>12</v>
      </c>
      <c r="K18" s="9" t="s">
        <v>30</v>
      </c>
    </row>
    <row r="19" spans="1:11" x14ac:dyDescent="0.25">
      <c r="A19" s="3" t="s">
        <v>40</v>
      </c>
      <c r="B19" s="9">
        <v>8.75</v>
      </c>
      <c r="C19" s="9">
        <v>9.0300000000000011</v>
      </c>
      <c r="D19" s="9">
        <v>9</v>
      </c>
      <c r="E19" s="9">
        <v>9.1550000000000011</v>
      </c>
      <c r="F19" s="9">
        <v>10.66</v>
      </c>
      <c r="G19" s="9">
        <v>12.515000000000001</v>
      </c>
      <c r="H19" s="9">
        <v>13.43</v>
      </c>
      <c r="I19" s="9">
        <v>11.774999999999999</v>
      </c>
      <c r="J19" s="9">
        <v>12.64</v>
      </c>
      <c r="K19" s="9" t="s">
        <v>30</v>
      </c>
    </row>
    <row r="20" spans="1:11" x14ac:dyDescent="0.25">
      <c r="A20" s="3" t="s">
        <v>41</v>
      </c>
      <c r="B20" s="9">
        <v>5.835</v>
      </c>
      <c r="C20" s="9">
        <v>6.6</v>
      </c>
      <c r="D20" s="9">
        <v>6.61</v>
      </c>
      <c r="E20" s="9">
        <v>6.7050000000000001</v>
      </c>
      <c r="F20" s="9">
        <v>7.8049999999999997</v>
      </c>
      <c r="G20" s="9">
        <v>7</v>
      </c>
      <c r="H20" s="9">
        <v>8.8000000000000007</v>
      </c>
      <c r="I20" s="9">
        <v>9.3000000000000007</v>
      </c>
      <c r="J20" s="9">
        <v>12.4</v>
      </c>
      <c r="K20" s="9" t="s">
        <v>30</v>
      </c>
    </row>
    <row r="21" spans="1:11" x14ac:dyDescent="0.25">
      <c r="A21" s="3" t="s">
        <v>42</v>
      </c>
      <c r="B21" s="9">
        <v>7.6899999999999995</v>
      </c>
      <c r="C21" s="9">
        <v>9.4849999999999994</v>
      </c>
      <c r="D21" s="9">
        <v>10.19</v>
      </c>
      <c r="E21" s="9">
        <v>9.1999999999999993</v>
      </c>
      <c r="F21" s="9">
        <v>10.734999999999999</v>
      </c>
      <c r="G21" s="9">
        <v>10.19</v>
      </c>
      <c r="H21" s="9">
        <v>10.19</v>
      </c>
      <c r="I21" s="9">
        <v>11.2</v>
      </c>
      <c r="J21" s="9">
        <v>11.4</v>
      </c>
      <c r="K21" s="9" t="s">
        <v>30</v>
      </c>
    </row>
    <row r="22" spans="1:11" x14ac:dyDescent="0.25">
      <c r="A22" s="2" t="s">
        <v>43</v>
      </c>
      <c r="B22" s="9">
        <v>5.8</v>
      </c>
      <c r="C22" s="9">
        <v>6.2</v>
      </c>
      <c r="D22" s="9">
        <v>6.61</v>
      </c>
      <c r="E22" s="9">
        <v>6.55</v>
      </c>
      <c r="F22" s="9">
        <v>6.61</v>
      </c>
      <c r="G22" s="9">
        <v>7</v>
      </c>
      <c r="H22" s="9">
        <v>7</v>
      </c>
      <c r="I22" s="9">
        <v>7.2350000000000003</v>
      </c>
      <c r="J22" s="9">
        <v>7.22</v>
      </c>
      <c r="K22" s="9" t="s">
        <v>30</v>
      </c>
    </row>
    <row r="23" spans="1:11" x14ac:dyDescent="0.25">
      <c r="A23" s="3" t="s">
        <v>44</v>
      </c>
      <c r="B23" s="9" t="s">
        <v>30</v>
      </c>
      <c r="C23" s="9" t="s">
        <v>30</v>
      </c>
      <c r="D23" s="9" t="s">
        <v>30</v>
      </c>
      <c r="E23" s="9" t="s">
        <v>30</v>
      </c>
      <c r="F23" s="9" t="s">
        <v>30</v>
      </c>
      <c r="G23" s="9" t="s">
        <v>30</v>
      </c>
      <c r="H23" s="9" t="s">
        <v>30</v>
      </c>
      <c r="I23" s="9" t="s">
        <v>30</v>
      </c>
      <c r="J23" s="9" t="s">
        <v>30</v>
      </c>
      <c r="K23" s="9" t="s">
        <v>30</v>
      </c>
    </row>
    <row r="24" spans="1:11" x14ac:dyDescent="0.25">
      <c r="A24" s="3" t="s">
        <v>45</v>
      </c>
      <c r="B24" s="9">
        <v>5.63</v>
      </c>
      <c r="C24" s="9">
        <v>6.56</v>
      </c>
      <c r="D24" s="9">
        <v>6.75</v>
      </c>
      <c r="E24" s="9">
        <v>7</v>
      </c>
      <c r="F24" s="9">
        <v>6.8</v>
      </c>
      <c r="G24" s="9">
        <v>7.4</v>
      </c>
      <c r="H24" s="9">
        <v>7.0299999999999994</v>
      </c>
      <c r="I24" s="9">
        <v>7.61</v>
      </c>
      <c r="J24" s="9">
        <v>7.21</v>
      </c>
      <c r="K24" s="9" t="s">
        <v>30</v>
      </c>
    </row>
    <row r="25" spans="1:11" x14ac:dyDescent="0.25">
      <c r="A25" s="3" t="s">
        <v>46</v>
      </c>
      <c r="B25" s="9">
        <v>5.05</v>
      </c>
      <c r="C25" s="9">
        <v>4.5999999999999996</v>
      </c>
      <c r="D25" s="9">
        <v>5.6</v>
      </c>
      <c r="E25" s="9">
        <v>4.75</v>
      </c>
      <c r="F25" s="9">
        <v>4.83</v>
      </c>
      <c r="G25" s="9">
        <v>5.89</v>
      </c>
      <c r="H25" s="9">
        <v>4.9400000000000004</v>
      </c>
      <c r="I25" s="9">
        <v>6.2650000000000006</v>
      </c>
      <c r="J25" s="9">
        <v>6.77</v>
      </c>
      <c r="K25" s="9" t="s">
        <v>30</v>
      </c>
    </row>
    <row r="26" spans="1:11" x14ac:dyDescent="0.25">
      <c r="A26" s="3" t="s">
        <v>47</v>
      </c>
      <c r="B26" s="9">
        <v>8.57</v>
      </c>
      <c r="C26" s="9">
        <v>6.48</v>
      </c>
      <c r="D26" s="9">
        <v>10</v>
      </c>
      <c r="E26" s="9">
        <v>12.515000000000001</v>
      </c>
      <c r="F26" s="9">
        <v>8.1</v>
      </c>
      <c r="G26" s="9">
        <v>11.67</v>
      </c>
      <c r="H26" s="9">
        <v>10.35</v>
      </c>
      <c r="I26" s="9">
        <v>10.105</v>
      </c>
      <c r="J26" s="9">
        <v>10.71</v>
      </c>
      <c r="K26" s="9" t="s">
        <v>30</v>
      </c>
    </row>
    <row r="27" spans="1:11" x14ac:dyDescent="0.25">
      <c r="A27" s="3" t="s">
        <v>48</v>
      </c>
      <c r="B27" s="9">
        <v>4.8</v>
      </c>
      <c r="C27" s="9">
        <v>5</v>
      </c>
      <c r="D27" s="9">
        <v>5.6</v>
      </c>
      <c r="E27" s="9">
        <v>5.2050000000000001</v>
      </c>
      <c r="F27" s="9">
        <v>5.61</v>
      </c>
      <c r="G27" s="9">
        <v>6</v>
      </c>
      <c r="H27" s="9">
        <v>6.21</v>
      </c>
      <c r="I27" s="9">
        <v>6.7</v>
      </c>
      <c r="J27" s="9">
        <v>6.48</v>
      </c>
      <c r="K27" s="9" t="s">
        <v>30</v>
      </c>
    </row>
    <row r="28" spans="1:11" x14ac:dyDescent="0.25">
      <c r="A28" s="3" t="s">
        <v>49</v>
      </c>
      <c r="B28" s="9">
        <v>7</v>
      </c>
      <c r="C28" s="9">
        <v>8.4</v>
      </c>
      <c r="D28" s="9">
        <v>13.51</v>
      </c>
      <c r="E28" s="9">
        <v>8.61</v>
      </c>
      <c r="F28" s="9">
        <v>6.8</v>
      </c>
      <c r="G28" s="9">
        <v>12.61</v>
      </c>
      <c r="H28" s="9">
        <v>12.82</v>
      </c>
      <c r="I28" s="9">
        <v>9.5150000000000006</v>
      </c>
      <c r="J28" s="9">
        <v>8.2050000000000001</v>
      </c>
      <c r="K28" s="9" t="s">
        <v>30</v>
      </c>
    </row>
    <row r="29" spans="1:11" x14ac:dyDescent="0.25">
      <c r="A29" s="3" t="s">
        <v>50</v>
      </c>
      <c r="B29" s="9">
        <v>7</v>
      </c>
      <c r="C29" s="9">
        <v>6</v>
      </c>
      <c r="D29" s="9">
        <v>7.8800000000000008</v>
      </c>
      <c r="E29" s="9">
        <v>7</v>
      </c>
      <c r="F29" s="9">
        <v>13</v>
      </c>
      <c r="G29" s="9">
        <v>10.199999999999999</v>
      </c>
      <c r="H29" s="9">
        <v>7.5</v>
      </c>
      <c r="I29" s="9">
        <v>11.9</v>
      </c>
      <c r="J29" s="9">
        <v>12.6</v>
      </c>
      <c r="K29" s="9" t="s">
        <v>30</v>
      </c>
    </row>
    <row r="30" spans="1:11" x14ac:dyDescent="0.25">
      <c r="A30" s="3" t="s">
        <v>51</v>
      </c>
      <c r="B30" s="9">
        <v>13</v>
      </c>
      <c r="C30" s="9">
        <v>9.3000000000000007</v>
      </c>
      <c r="D30" s="9">
        <v>10.66</v>
      </c>
      <c r="E30" s="9">
        <v>10</v>
      </c>
      <c r="F30" s="9">
        <v>9</v>
      </c>
      <c r="G30" s="9">
        <v>9.8800000000000008</v>
      </c>
      <c r="H30" s="9">
        <v>8.39</v>
      </c>
      <c r="I30" s="9">
        <v>11.6</v>
      </c>
      <c r="J30" s="9">
        <v>11.39</v>
      </c>
      <c r="K30" s="9" t="s">
        <v>30</v>
      </c>
    </row>
    <row r="31" spans="1:11" x14ac:dyDescent="0.25">
      <c r="A31" s="3" t="s">
        <v>52</v>
      </c>
      <c r="B31" s="9">
        <v>6.13</v>
      </c>
      <c r="C31" s="9">
        <v>7.78</v>
      </c>
      <c r="D31" s="9">
        <v>8.6050000000000004</v>
      </c>
      <c r="E31" s="9">
        <v>6.8</v>
      </c>
      <c r="F31" s="9">
        <v>6.8</v>
      </c>
      <c r="G31" s="9">
        <v>8.8000000000000007</v>
      </c>
      <c r="H31" s="9">
        <v>7.7</v>
      </c>
      <c r="I31" s="9">
        <v>7.25</v>
      </c>
      <c r="J31" s="9">
        <v>9.6</v>
      </c>
      <c r="K31" s="9" t="s">
        <v>30</v>
      </c>
    </row>
    <row r="32" spans="1:11" x14ac:dyDescent="0.25">
      <c r="A32" s="3" t="s">
        <v>53</v>
      </c>
      <c r="B32" s="9">
        <v>7.72</v>
      </c>
      <c r="C32" s="9">
        <v>8.4649999999999999</v>
      </c>
      <c r="D32" s="9">
        <v>8.2349999999999994</v>
      </c>
      <c r="E32" s="9">
        <v>7.67</v>
      </c>
      <c r="F32" s="9">
        <v>8</v>
      </c>
      <c r="G32" s="9">
        <v>8.2149999999999999</v>
      </c>
      <c r="H32" s="9">
        <v>9.875</v>
      </c>
      <c r="I32" s="9">
        <v>8.8800000000000008</v>
      </c>
      <c r="J32" s="9">
        <v>8.1999999999999993</v>
      </c>
      <c r="K32" s="9" t="s">
        <v>30</v>
      </c>
    </row>
    <row r="33" spans="1:11" x14ac:dyDescent="0.25">
      <c r="A33" s="3" t="s">
        <v>54</v>
      </c>
      <c r="B33" s="9">
        <v>6.76</v>
      </c>
      <c r="C33" s="9">
        <v>8</v>
      </c>
      <c r="D33" s="9">
        <v>7.8</v>
      </c>
      <c r="E33" s="9">
        <v>10.6</v>
      </c>
      <c r="F33" s="9">
        <v>10.199999999999999</v>
      </c>
      <c r="G33" s="9">
        <v>9.7949999999999999</v>
      </c>
      <c r="H33" s="9">
        <v>8.6499999999999986</v>
      </c>
      <c r="I33" s="9">
        <v>9.08</v>
      </c>
      <c r="J33" s="9">
        <v>9</v>
      </c>
      <c r="K33" s="9" t="s">
        <v>30</v>
      </c>
    </row>
    <row r="34" spans="1:11" x14ac:dyDescent="0.25">
      <c r="A34" s="3" t="s">
        <v>55</v>
      </c>
      <c r="B34" s="9">
        <v>5.2</v>
      </c>
      <c r="C34" s="9">
        <v>5.16</v>
      </c>
      <c r="D34" s="9">
        <v>6.4</v>
      </c>
      <c r="E34" s="9">
        <v>6.2050000000000001</v>
      </c>
      <c r="F34" s="9">
        <v>6.83</v>
      </c>
      <c r="G34" s="9">
        <v>6.8</v>
      </c>
      <c r="H34" s="9">
        <v>8.0549999999999997</v>
      </c>
      <c r="I34" s="9">
        <v>8</v>
      </c>
      <c r="J34" s="9">
        <v>8</v>
      </c>
      <c r="K34" s="9" t="s">
        <v>30</v>
      </c>
    </row>
    <row r="35" spans="1:11" x14ac:dyDescent="0.25">
      <c r="A35" s="3" t="s">
        <v>56</v>
      </c>
      <c r="B35" s="9">
        <v>5.4</v>
      </c>
      <c r="C35" s="9">
        <v>5.98</v>
      </c>
      <c r="D35" s="9">
        <v>6.05</v>
      </c>
      <c r="E35" s="9">
        <v>6</v>
      </c>
      <c r="F35" s="9">
        <v>6</v>
      </c>
      <c r="G35" s="9">
        <v>6</v>
      </c>
      <c r="H35" s="9">
        <v>6.6</v>
      </c>
      <c r="I35" s="9">
        <v>6.61</v>
      </c>
      <c r="J35" s="9">
        <v>7.1950000000000003</v>
      </c>
      <c r="K35" s="9" t="s">
        <v>30</v>
      </c>
    </row>
    <row r="36" spans="1:11" x14ac:dyDescent="0.25">
      <c r="A36" s="3" t="s">
        <v>57</v>
      </c>
      <c r="B36" s="9">
        <v>6.6</v>
      </c>
      <c r="C36" s="9">
        <v>7.6</v>
      </c>
      <c r="D36" s="9">
        <v>6.2200000000000006</v>
      </c>
      <c r="E36" s="9">
        <v>6</v>
      </c>
      <c r="F36" s="9">
        <v>7</v>
      </c>
      <c r="G36" s="9">
        <v>6</v>
      </c>
      <c r="H36" s="9">
        <v>7.2</v>
      </c>
      <c r="I36" s="9">
        <v>7</v>
      </c>
      <c r="J36" s="9">
        <v>7.3949999999999996</v>
      </c>
      <c r="K36" s="9" t="s">
        <v>30</v>
      </c>
    </row>
    <row r="37" spans="1:11" x14ac:dyDescent="0.25">
      <c r="A37" s="3" t="s">
        <v>58</v>
      </c>
      <c r="B37" s="9">
        <v>5.4</v>
      </c>
      <c r="C37" s="9">
        <v>5</v>
      </c>
      <c r="D37" s="9">
        <v>6.21</v>
      </c>
      <c r="E37" s="9">
        <v>5.96</v>
      </c>
      <c r="F37" s="9">
        <v>6</v>
      </c>
      <c r="G37" s="9">
        <v>6.23</v>
      </c>
      <c r="H37" s="9">
        <v>6.2050000000000001</v>
      </c>
      <c r="I37" s="9">
        <v>6.44</v>
      </c>
      <c r="J37" s="9">
        <v>6.2</v>
      </c>
      <c r="K37" s="9" t="s">
        <v>30</v>
      </c>
    </row>
    <row r="38" spans="1:11" x14ac:dyDescent="0.25">
      <c r="A38" s="3" t="s">
        <v>59</v>
      </c>
      <c r="B38" s="9">
        <v>6.4</v>
      </c>
      <c r="C38" s="9">
        <v>6</v>
      </c>
      <c r="D38" s="9">
        <v>7.4</v>
      </c>
      <c r="E38" s="9">
        <v>6.6</v>
      </c>
      <c r="F38" s="9">
        <v>6.87</v>
      </c>
      <c r="G38" s="9">
        <v>8</v>
      </c>
      <c r="H38" s="9">
        <v>5.99</v>
      </c>
      <c r="I38" s="9">
        <v>7.2</v>
      </c>
      <c r="J38" s="9">
        <v>6.59</v>
      </c>
      <c r="K38" s="9" t="s">
        <v>30</v>
      </c>
    </row>
    <row r="39" spans="1:11" x14ac:dyDescent="0.25">
      <c r="A39" s="2" t="s">
        <v>60</v>
      </c>
      <c r="B39" s="9">
        <v>7.66</v>
      </c>
      <c r="C39" s="9">
        <v>8.59</v>
      </c>
      <c r="D39" s="9">
        <v>8.4</v>
      </c>
      <c r="E39" s="9">
        <v>7.91</v>
      </c>
      <c r="F39" s="9">
        <v>8</v>
      </c>
      <c r="G39" s="9">
        <v>8.2800000000000011</v>
      </c>
      <c r="H39" s="9">
        <v>8.14</v>
      </c>
      <c r="I39" s="9">
        <v>7.6</v>
      </c>
      <c r="J39" s="9">
        <v>8.59</v>
      </c>
      <c r="K39" s="9" t="s">
        <v>30</v>
      </c>
    </row>
    <row r="40" spans="1:11" x14ac:dyDescent="0.25">
      <c r="A40" s="3" t="s">
        <v>61</v>
      </c>
      <c r="B40" s="9" t="s">
        <v>30</v>
      </c>
      <c r="C40" s="9" t="s">
        <v>30</v>
      </c>
      <c r="D40" s="9" t="s">
        <v>30</v>
      </c>
      <c r="E40" s="9" t="s">
        <v>30</v>
      </c>
      <c r="F40" s="9" t="s">
        <v>30</v>
      </c>
      <c r="G40" s="9" t="s">
        <v>30</v>
      </c>
      <c r="H40" s="9" t="s">
        <v>30</v>
      </c>
      <c r="I40" s="9" t="s">
        <v>30</v>
      </c>
      <c r="J40" s="9" t="s">
        <v>30</v>
      </c>
      <c r="K40" s="9" t="s">
        <v>30</v>
      </c>
    </row>
    <row r="41" spans="1:11" x14ac:dyDescent="0.25">
      <c r="A41" s="3" t="s">
        <v>62</v>
      </c>
      <c r="B41" s="9">
        <v>5.9950000000000001</v>
      </c>
      <c r="C41" s="9">
        <v>9.4</v>
      </c>
      <c r="D41" s="9">
        <v>8.4</v>
      </c>
      <c r="E41" s="9">
        <v>6.5649999999999995</v>
      </c>
      <c r="F41" s="9">
        <v>7.21</v>
      </c>
      <c r="G41" s="9">
        <v>8</v>
      </c>
      <c r="H41" s="9">
        <v>7</v>
      </c>
      <c r="I41" s="9">
        <v>7.4</v>
      </c>
      <c r="J41" s="9">
        <v>7.42</v>
      </c>
      <c r="K41" s="9" t="s">
        <v>30</v>
      </c>
    </row>
    <row r="42" spans="1:11" x14ac:dyDescent="0.25">
      <c r="A42" s="3" t="s">
        <v>63</v>
      </c>
      <c r="B42" s="9">
        <v>10.3</v>
      </c>
      <c r="C42" s="9">
        <v>9.1999999999999993</v>
      </c>
      <c r="D42" s="9">
        <v>3</v>
      </c>
      <c r="E42" s="9">
        <v>18</v>
      </c>
      <c r="F42" s="9">
        <v>6.63</v>
      </c>
      <c r="G42" s="9">
        <v>6.19</v>
      </c>
      <c r="H42" s="9">
        <v>9.4700000000000006</v>
      </c>
      <c r="I42" s="9">
        <v>5.5950000000000006</v>
      </c>
      <c r="J42" s="9">
        <v>9.5</v>
      </c>
      <c r="K42" s="9" t="s">
        <v>30</v>
      </c>
    </row>
    <row r="43" spans="1:11" x14ac:dyDescent="0.25">
      <c r="A43" s="3" t="s">
        <v>64</v>
      </c>
      <c r="B43" s="9">
        <v>10.210000000000001</v>
      </c>
      <c r="C43" s="9">
        <v>7.7050000000000001</v>
      </c>
      <c r="D43" s="9">
        <v>7.3049999999999997</v>
      </c>
      <c r="E43" s="9">
        <v>9.44</v>
      </c>
      <c r="F43" s="9">
        <v>7.35</v>
      </c>
      <c r="G43" s="9">
        <v>8.129999999999999</v>
      </c>
      <c r="H43" s="9">
        <v>7.6950000000000003</v>
      </c>
      <c r="I43" s="9">
        <v>8.98</v>
      </c>
      <c r="J43" s="9">
        <v>7.8900000000000006</v>
      </c>
      <c r="K43" s="9" t="s">
        <v>30</v>
      </c>
    </row>
    <row r="44" spans="1:11" x14ac:dyDescent="0.25">
      <c r="A44" s="3" t="s">
        <v>65</v>
      </c>
      <c r="B44" s="9">
        <v>8.1999999999999993</v>
      </c>
      <c r="C44" s="9">
        <v>8.16</v>
      </c>
      <c r="D44" s="9">
        <v>8.754999999999999</v>
      </c>
      <c r="E44" s="9">
        <v>8.1149999999999984</v>
      </c>
      <c r="F44" s="9">
        <v>8.9600000000000009</v>
      </c>
      <c r="G44" s="9">
        <v>8.41</v>
      </c>
      <c r="H44" s="9">
        <v>8.4</v>
      </c>
      <c r="I44" s="9">
        <v>7.6449999999999996</v>
      </c>
      <c r="J44" s="9">
        <v>9.1999999999999993</v>
      </c>
      <c r="K44" s="9" t="s">
        <v>30</v>
      </c>
    </row>
    <row r="45" spans="1:11" x14ac:dyDescent="0.25">
      <c r="A45" s="2" t="s">
        <v>66</v>
      </c>
      <c r="B45" s="9">
        <v>7.2</v>
      </c>
      <c r="C45" s="9">
        <v>7.4</v>
      </c>
      <c r="D45" s="9">
        <v>8</v>
      </c>
      <c r="E45" s="9">
        <v>8.2799999999999994</v>
      </c>
      <c r="F45" s="9">
        <v>8.1999999999999993</v>
      </c>
      <c r="G45" s="9">
        <v>8.1999999999999993</v>
      </c>
      <c r="H45" s="9">
        <v>8.5</v>
      </c>
      <c r="I45" s="9">
        <v>8.52</v>
      </c>
      <c r="J45" s="9">
        <v>8.8000000000000007</v>
      </c>
      <c r="K45" s="9" t="s">
        <v>30</v>
      </c>
    </row>
    <row r="46" spans="1:11" x14ac:dyDescent="0.25">
      <c r="A46" s="3" t="s">
        <v>67</v>
      </c>
      <c r="B46" s="9" t="s">
        <v>30</v>
      </c>
      <c r="C46" s="9" t="s">
        <v>30</v>
      </c>
      <c r="D46" s="9" t="s">
        <v>30</v>
      </c>
      <c r="E46" s="9" t="s">
        <v>30</v>
      </c>
      <c r="F46" s="9" t="s">
        <v>30</v>
      </c>
      <c r="G46" s="9" t="s">
        <v>30</v>
      </c>
      <c r="H46" s="9" t="s">
        <v>30</v>
      </c>
      <c r="I46" s="9" t="s">
        <v>30</v>
      </c>
      <c r="J46" s="9" t="s">
        <v>30</v>
      </c>
      <c r="K46" s="9" t="s">
        <v>30</v>
      </c>
    </row>
    <row r="47" spans="1:11" x14ac:dyDescent="0.25">
      <c r="A47" s="3" t="s">
        <v>68</v>
      </c>
      <c r="B47" s="9">
        <v>6.4</v>
      </c>
      <c r="C47" s="9">
        <v>6.7</v>
      </c>
      <c r="D47" s="9">
        <v>7.2</v>
      </c>
      <c r="E47" s="9">
        <v>7.8650000000000002</v>
      </c>
      <c r="F47" s="9">
        <v>7</v>
      </c>
      <c r="G47" s="9">
        <v>7</v>
      </c>
      <c r="H47" s="9">
        <v>7.2</v>
      </c>
      <c r="I47" s="9">
        <v>7.72</v>
      </c>
      <c r="J47" s="9">
        <v>8</v>
      </c>
      <c r="K47" s="9" t="s">
        <v>30</v>
      </c>
    </row>
    <row r="48" spans="1:11" x14ac:dyDescent="0.25">
      <c r="A48" s="3" t="s">
        <v>69</v>
      </c>
      <c r="B48" s="9">
        <v>8.6</v>
      </c>
      <c r="C48" s="9">
        <v>8.8000000000000007</v>
      </c>
      <c r="D48" s="9">
        <v>8.6050000000000004</v>
      </c>
      <c r="E48" s="9">
        <v>9.2949999999999999</v>
      </c>
      <c r="F48" s="9">
        <v>9.9600000000000009</v>
      </c>
      <c r="G48" s="9">
        <v>9.9450000000000003</v>
      </c>
      <c r="H48" s="9">
        <v>10.4</v>
      </c>
      <c r="I48" s="9">
        <v>10</v>
      </c>
      <c r="J48" s="9">
        <v>9.81</v>
      </c>
      <c r="K48" s="9" t="s">
        <v>30</v>
      </c>
    </row>
    <row r="49" spans="1:11" x14ac:dyDescent="0.25">
      <c r="A49" s="3" t="s">
        <v>70</v>
      </c>
      <c r="B49" s="9">
        <v>7.2</v>
      </c>
      <c r="C49" s="9">
        <v>7.4</v>
      </c>
      <c r="D49" s="9">
        <v>8.1999999999999993</v>
      </c>
      <c r="E49" s="9">
        <v>8.3049999999999997</v>
      </c>
      <c r="F49" s="9">
        <v>8.39</v>
      </c>
      <c r="G49" s="9">
        <v>8.2200000000000006</v>
      </c>
      <c r="H49" s="9">
        <v>8.6</v>
      </c>
      <c r="I49" s="9">
        <v>8.5399999999999991</v>
      </c>
      <c r="J49" s="9">
        <v>8.9700000000000006</v>
      </c>
      <c r="K49" s="9" t="s">
        <v>30</v>
      </c>
    </row>
    <row r="50" spans="1:11" x14ac:dyDescent="0.25">
      <c r="A50" s="2" t="s">
        <v>71</v>
      </c>
      <c r="B50" s="9">
        <v>6.6</v>
      </c>
      <c r="C50" s="9">
        <v>6.8</v>
      </c>
      <c r="D50" s="9">
        <v>7.4</v>
      </c>
      <c r="E50" s="9">
        <v>7.02</v>
      </c>
      <c r="F50" s="9">
        <v>7</v>
      </c>
      <c r="G50" s="9">
        <v>7.7850000000000001</v>
      </c>
      <c r="H50" s="9">
        <v>7</v>
      </c>
      <c r="I50" s="9">
        <v>8.1999999999999993</v>
      </c>
      <c r="J50" s="9">
        <v>8.1999999999999993</v>
      </c>
      <c r="K50" s="9" t="s">
        <v>30</v>
      </c>
    </row>
    <row r="51" spans="1:11" x14ac:dyDescent="0.25">
      <c r="A51" s="3" t="s">
        <v>72</v>
      </c>
      <c r="B51" s="9" t="s">
        <v>30</v>
      </c>
      <c r="C51" s="9" t="s">
        <v>30</v>
      </c>
      <c r="D51" s="9" t="s">
        <v>30</v>
      </c>
      <c r="E51" s="9" t="s">
        <v>30</v>
      </c>
      <c r="F51" s="9" t="s">
        <v>30</v>
      </c>
      <c r="G51" s="9" t="s">
        <v>30</v>
      </c>
      <c r="H51" s="9" t="s">
        <v>30</v>
      </c>
      <c r="I51" s="9" t="s">
        <v>30</v>
      </c>
      <c r="J51" s="9" t="s">
        <v>30</v>
      </c>
      <c r="K51" s="9" t="s">
        <v>30</v>
      </c>
    </row>
    <row r="52" spans="1:11" x14ac:dyDescent="0.25">
      <c r="A52" s="3" t="s">
        <v>73</v>
      </c>
      <c r="B52" s="9">
        <v>6.81</v>
      </c>
      <c r="C52" s="9">
        <v>6.335</v>
      </c>
      <c r="D52" s="9">
        <v>8</v>
      </c>
      <c r="E52" s="9">
        <v>7.1950000000000003</v>
      </c>
      <c r="F52" s="9">
        <v>7</v>
      </c>
      <c r="G52" s="9">
        <v>7.4</v>
      </c>
      <c r="H52" s="9">
        <v>6.7850000000000001</v>
      </c>
      <c r="I52" s="9">
        <v>8.4</v>
      </c>
      <c r="J52" s="9">
        <v>7.79</v>
      </c>
      <c r="K52" s="9" t="s">
        <v>30</v>
      </c>
    </row>
    <row r="53" spans="1:11" x14ac:dyDescent="0.25">
      <c r="A53" s="3" t="s">
        <v>74</v>
      </c>
      <c r="B53" s="9">
        <v>5.61</v>
      </c>
      <c r="C53" s="9">
        <v>6</v>
      </c>
      <c r="D53" s="9">
        <v>5.915</v>
      </c>
      <c r="E53" s="9">
        <v>6</v>
      </c>
      <c r="F53" s="9">
        <v>6.21</v>
      </c>
      <c r="G53" s="9">
        <v>6.6</v>
      </c>
      <c r="H53" s="9">
        <v>6</v>
      </c>
      <c r="I53" s="9">
        <v>6.4</v>
      </c>
      <c r="J53" s="9">
        <v>7.22</v>
      </c>
      <c r="K53" s="9" t="s">
        <v>30</v>
      </c>
    </row>
    <row r="54" spans="1:11" x14ac:dyDescent="0.25">
      <c r="A54" s="3" t="s">
        <v>75</v>
      </c>
      <c r="B54" s="9">
        <v>5.5</v>
      </c>
      <c r="C54" s="9">
        <v>6.5749999999999993</v>
      </c>
      <c r="D54" s="9">
        <v>7.4</v>
      </c>
      <c r="E54" s="9">
        <v>6.61</v>
      </c>
      <c r="F54" s="9">
        <v>7.4</v>
      </c>
      <c r="G54" s="9">
        <v>7</v>
      </c>
      <c r="H54" s="9">
        <v>7</v>
      </c>
      <c r="I54" s="9">
        <v>6.6</v>
      </c>
      <c r="J54" s="9">
        <v>7.33</v>
      </c>
      <c r="K54" s="9" t="s">
        <v>30</v>
      </c>
    </row>
    <row r="55" spans="1:11" x14ac:dyDescent="0.25">
      <c r="A55" s="3" t="s">
        <v>76</v>
      </c>
      <c r="B55" s="9">
        <v>7</v>
      </c>
      <c r="C55" s="9">
        <v>7.71</v>
      </c>
      <c r="D55" s="9">
        <v>8.2050000000000001</v>
      </c>
      <c r="E55" s="9">
        <v>7.6050000000000004</v>
      </c>
      <c r="F55" s="9">
        <v>7</v>
      </c>
      <c r="G55" s="9">
        <v>9</v>
      </c>
      <c r="H55" s="9">
        <v>6.96</v>
      </c>
      <c r="I55" s="9">
        <v>8.8000000000000007</v>
      </c>
      <c r="J55" s="9">
        <v>8.5649999999999995</v>
      </c>
      <c r="K55" s="9" t="s">
        <v>30</v>
      </c>
    </row>
    <row r="56" spans="1:11" x14ac:dyDescent="0.25">
      <c r="A56" s="3" t="s">
        <v>77</v>
      </c>
      <c r="B56" s="9">
        <v>7</v>
      </c>
      <c r="C56" s="9">
        <v>7.71</v>
      </c>
      <c r="D56" s="9">
        <v>8.57</v>
      </c>
      <c r="E56" s="9">
        <v>9.23</v>
      </c>
      <c r="F56" s="9">
        <v>8.8000000000000007</v>
      </c>
      <c r="G56" s="9">
        <v>8.42</v>
      </c>
      <c r="H56" s="9">
        <v>9</v>
      </c>
      <c r="I56" s="9">
        <v>10.59</v>
      </c>
      <c r="J56" s="9">
        <v>10.245000000000001</v>
      </c>
      <c r="K56" s="9" t="s">
        <v>30</v>
      </c>
    </row>
    <row r="57" spans="1:11" x14ac:dyDescent="0.25">
      <c r="A57" s="3" t="s">
        <v>78</v>
      </c>
      <c r="B57" s="9">
        <v>11.8</v>
      </c>
      <c r="C57" s="9">
        <v>10.600000000000001</v>
      </c>
      <c r="D57" s="9">
        <v>10.31</v>
      </c>
      <c r="E57" s="9">
        <v>11.82</v>
      </c>
      <c r="F57" s="9">
        <v>8.1050000000000004</v>
      </c>
      <c r="G57" s="9">
        <v>9.18</v>
      </c>
      <c r="H57" s="9">
        <v>11.77</v>
      </c>
      <c r="I57" s="9">
        <v>10.094999999999999</v>
      </c>
      <c r="J57" s="9">
        <v>8.1</v>
      </c>
      <c r="K57" s="9" t="s">
        <v>30</v>
      </c>
    </row>
    <row r="58" spans="1:11" x14ac:dyDescent="0.25">
      <c r="A58" s="2" t="s">
        <v>79</v>
      </c>
      <c r="B58" s="9">
        <v>6</v>
      </c>
      <c r="C58" s="9">
        <v>6.54</v>
      </c>
      <c r="D58" s="9">
        <v>7</v>
      </c>
      <c r="E58" s="9">
        <v>7.83</v>
      </c>
      <c r="F58" s="9">
        <v>8</v>
      </c>
      <c r="G58" s="9">
        <v>8.24</v>
      </c>
      <c r="H58" s="9">
        <v>6.4</v>
      </c>
      <c r="I58" s="9">
        <v>8</v>
      </c>
      <c r="J58" s="9">
        <v>8.2100000000000009</v>
      </c>
      <c r="K58" s="9" t="s">
        <v>30</v>
      </c>
    </row>
    <row r="59" spans="1:11" x14ac:dyDescent="0.25">
      <c r="A59" s="3" t="s">
        <v>80</v>
      </c>
      <c r="B59" s="9" t="s">
        <v>30</v>
      </c>
      <c r="C59" s="9" t="s">
        <v>30</v>
      </c>
      <c r="D59" s="9" t="s">
        <v>30</v>
      </c>
      <c r="E59" s="9" t="s">
        <v>30</v>
      </c>
      <c r="F59" s="9" t="s">
        <v>30</v>
      </c>
      <c r="G59" s="9" t="s">
        <v>30</v>
      </c>
      <c r="H59" s="9" t="s">
        <v>30</v>
      </c>
      <c r="I59" s="9" t="s">
        <v>30</v>
      </c>
      <c r="J59" s="9" t="s">
        <v>30</v>
      </c>
      <c r="K59" s="9" t="s">
        <v>30</v>
      </c>
    </row>
    <row r="60" spans="1:11" x14ac:dyDescent="0.25">
      <c r="A60" s="3" t="s">
        <v>81</v>
      </c>
      <c r="B60" s="9">
        <v>4.8450000000000006</v>
      </c>
      <c r="C60" s="9">
        <v>5.4</v>
      </c>
      <c r="D60" s="9">
        <v>6</v>
      </c>
      <c r="E60" s="9">
        <v>5.8</v>
      </c>
      <c r="F60" s="9">
        <v>6</v>
      </c>
      <c r="G60" s="9">
        <v>6</v>
      </c>
      <c r="H60" s="9">
        <v>6.21</v>
      </c>
      <c r="I60" s="9">
        <v>6.56</v>
      </c>
      <c r="J60" s="9">
        <v>6.6</v>
      </c>
      <c r="K60" s="9" t="s">
        <v>30</v>
      </c>
    </row>
    <row r="61" spans="1:11" x14ac:dyDescent="0.25">
      <c r="A61" s="3" t="s">
        <v>82</v>
      </c>
      <c r="B61" s="9">
        <v>8.74</v>
      </c>
      <c r="C61" s="9">
        <v>9.0650000000000013</v>
      </c>
      <c r="D61" s="9">
        <v>7.5</v>
      </c>
      <c r="E61" s="9">
        <v>8.3949999999999996</v>
      </c>
      <c r="F61" s="9">
        <v>8.81</v>
      </c>
      <c r="G61" s="9">
        <v>9.64</v>
      </c>
      <c r="H61" s="9">
        <v>9.8000000000000007</v>
      </c>
      <c r="I61" s="9">
        <v>10.199999999999999</v>
      </c>
      <c r="J61" s="9">
        <v>12.824999999999999</v>
      </c>
      <c r="K61" s="9" t="s">
        <v>30</v>
      </c>
    </row>
    <row r="62" spans="1:11" x14ac:dyDescent="0.25">
      <c r="A62" s="3" t="s">
        <v>83</v>
      </c>
      <c r="B62" s="9">
        <v>6.45</v>
      </c>
      <c r="C62" s="9">
        <v>6.8149999999999995</v>
      </c>
      <c r="D62" s="9">
        <v>7.6050000000000004</v>
      </c>
      <c r="E62" s="9">
        <v>8.77</v>
      </c>
      <c r="F62" s="9">
        <v>8.73</v>
      </c>
      <c r="G62" s="9">
        <v>9.2149999999999999</v>
      </c>
      <c r="H62" s="9">
        <v>5.05</v>
      </c>
      <c r="I62" s="9">
        <v>7.79</v>
      </c>
      <c r="J62" s="9">
        <v>9.1999999999999993</v>
      </c>
      <c r="K62" s="9" t="s">
        <v>30</v>
      </c>
    </row>
    <row r="63" spans="1:11" x14ac:dyDescent="0.25">
      <c r="A63" s="3" t="s">
        <v>84</v>
      </c>
      <c r="B63" s="9">
        <v>5.8</v>
      </c>
      <c r="C63" s="9">
        <v>6.51</v>
      </c>
      <c r="D63" s="9">
        <v>6.8</v>
      </c>
      <c r="E63" s="9">
        <v>7.75</v>
      </c>
      <c r="F63" s="9">
        <v>7.94</v>
      </c>
      <c r="G63" s="9">
        <v>8</v>
      </c>
      <c r="H63" s="9">
        <v>7.88</v>
      </c>
      <c r="I63" s="9">
        <v>8.02</v>
      </c>
      <c r="J63" s="9">
        <v>7.68</v>
      </c>
      <c r="K63" s="9" t="s">
        <v>30</v>
      </c>
    </row>
    <row r="64" spans="1:11" x14ac:dyDescent="0.25">
      <c r="A64" s="3" t="s">
        <v>85</v>
      </c>
      <c r="B64" s="9">
        <v>6.69</v>
      </c>
      <c r="C64" s="9">
        <v>9.7749999999999986</v>
      </c>
      <c r="D64" s="9">
        <v>10.19</v>
      </c>
      <c r="E64" s="9">
        <v>11.8</v>
      </c>
      <c r="F64" s="9">
        <v>9.9</v>
      </c>
      <c r="G64" s="9">
        <v>10.74</v>
      </c>
      <c r="H64" s="9">
        <v>8</v>
      </c>
      <c r="I64" s="9">
        <v>9</v>
      </c>
      <c r="J64" s="9">
        <v>12.66</v>
      </c>
      <c r="K64" s="9" t="s">
        <v>30</v>
      </c>
    </row>
    <row r="65" spans="1:11" x14ac:dyDescent="0.25">
      <c r="A65" s="2" t="s">
        <v>86</v>
      </c>
      <c r="B65" s="9">
        <v>4.9000000000000004</v>
      </c>
      <c r="C65" s="9">
        <v>4.4000000000000004</v>
      </c>
      <c r="D65" s="9">
        <v>4.7649999999999997</v>
      </c>
      <c r="E65" s="9">
        <v>4.8499999999999996</v>
      </c>
      <c r="F65" s="9">
        <v>4.8</v>
      </c>
      <c r="G65" s="9">
        <v>5</v>
      </c>
      <c r="H65" s="9">
        <v>4</v>
      </c>
      <c r="I65" s="9">
        <v>5.2</v>
      </c>
      <c r="J65" s="9">
        <v>5.33</v>
      </c>
      <c r="K65" s="9" t="s">
        <v>30</v>
      </c>
    </row>
    <row r="66" spans="1:11" x14ac:dyDescent="0.25">
      <c r="A66" s="3" t="s">
        <v>87</v>
      </c>
      <c r="B66" s="9" t="s">
        <v>30</v>
      </c>
      <c r="C66" s="9" t="s">
        <v>30</v>
      </c>
      <c r="D66" s="9" t="s">
        <v>30</v>
      </c>
      <c r="E66" s="9" t="s">
        <v>30</v>
      </c>
      <c r="F66" s="9" t="s">
        <v>30</v>
      </c>
      <c r="G66" s="9" t="s">
        <v>30</v>
      </c>
      <c r="H66" s="9" t="s">
        <v>30</v>
      </c>
      <c r="I66" s="9" t="s">
        <v>30</v>
      </c>
      <c r="J66" s="9" t="s">
        <v>30</v>
      </c>
      <c r="K66" s="9" t="s">
        <v>30</v>
      </c>
    </row>
    <row r="67" spans="1:11" x14ac:dyDescent="0.25">
      <c r="A67" s="3" t="s">
        <v>88</v>
      </c>
      <c r="B67" s="9">
        <v>5.2</v>
      </c>
      <c r="C67" s="9">
        <v>4.8</v>
      </c>
      <c r="D67" s="9">
        <v>5.16</v>
      </c>
      <c r="E67" s="9">
        <v>5.17</v>
      </c>
      <c r="F67" s="9">
        <v>5.2650000000000006</v>
      </c>
      <c r="G67" s="9">
        <v>6</v>
      </c>
      <c r="H67" s="9">
        <v>5.2</v>
      </c>
      <c r="I67" s="9">
        <v>5.5350000000000001</v>
      </c>
      <c r="J67" s="9">
        <v>5.7850000000000001</v>
      </c>
      <c r="K67" s="9" t="s">
        <v>30</v>
      </c>
    </row>
    <row r="68" spans="1:11" x14ac:dyDescent="0.25">
      <c r="A68" s="3" t="s">
        <v>89</v>
      </c>
      <c r="B68" s="9">
        <v>4.79</v>
      </c>
      <c r="C68" s="9">
        <v>4.24</v>
      </c>
      <c r="D68" s="9">
        <v>4.5999999999999996</v>
      </c>
      <c r="E68" s="9">
        <v>4.72</v>
      </c>
      <c r="F68" s="9">
        <v>4.6050000000000004</v>
      </c>
      <c r="G68" s="9">
        <v>4.66</v>
      </c>
      <c r="H68" s="9">
        <v>4</v>
      </c>
      <c r="I68" s="9">
        <v>5.14</v>
      </c>
      <c r="J68" s="9">
        <v>5.2</v>
      </c>
      <c r="K68" s="9" t="s">
        <v>30</v>
      </c>
    </row>
    <row r="69" spans="1:11" x14ac:dyDescent="0.25">
      <c r="A69" s="2" t="s">
        <v>90</v>
      </c>
      <c r="B69" s="9">
        <v>7.84</v>
      </c>
      <c r="C69" s="9">
        <v>8</v>
      </c>
      <c r="D69" s="9">
        <v>8.8150000000000013</v>
      </c>
      <c r="E69" s="9">
        <v>8.1999999999999993</v>
      </c>
      <c r="F69" s="9">
        <v>9.26</v>
      </c>
      <c r="G69" s="9">
        <v>10</v>
      </c>
      <c r="H69" s="9">
        <v>8.7899999999999991</v>
      </c>
      <c r="I69" s="9">
        <v>8.9349999999999987</v>
      </c>
      <c r="J69" s="9">
        <v>10.220000000000001</v>
      </c>
      <c r="K69" s="9" t="s">
        <v>30</v>
      </c>
    </row>
    <row r="70" spans="1:11" x14ac:dyDescent="0.25">
      <c r="A70" s="3" t="s">
        <v>91</v>
      </c>
      <c r="B70" s="9" t="s">
        <v>30</v>
      </c>
      <c r="C70" s="9" t="s">
        <v>30</v>
      </c>
      <c r="D70" s="9" t="s">
        <v>30</v>
      </c>
      <c r="E70" s="9" t="s">
        <v>30</v>
      </c>
      <c r="F70" s="9" t="s">
        <v>30</v>
      </c>
      <c r="G70" s="9" t="s">
        <v>30</v>
      </c>
      <c r="H70" s="9" t="s">
        <v>30</v>
      </c>
      <c r="I70" s="9" t="s">
        <v>30</v>
      </c>
      <c r="J70" s="9" t="s">
        <v>30</v>
      </c>
      <c r="K70" s="9" t="s">
        <v>30</v>
      </c>
    </row>
    <row r="71" spans="1:11" x14ac:dyDescent="0.25">
      <c r="A71" s="3" t="s">
        <v>92</v>
      </c>
      <c r="B71" s="9">
        <v>9.16</v>
      </c>
      <c r="C71" s="9">
        <v>9</v>
      </c>
      <c r="D71" s="9">
        <v>10.39</v>
      </c>
      <c r="E71" s="9">
        <v>9.4</v>
      </c>
      <c r="F71" s="9">
        <v>10</v>
      </c>
      <c r="G71" s="9">
        <v>11.6</v>
      </c>
      <c r="H71" s="9">
        <v>10</v>
      </c>
      <c r="I71" s="9">
        <v>10.8</v>
      </c>
      <c r="J71" s="9">
        <v>11.969999999999999</v>
      </c>
      <c r="K71" s="9" t="s">
        <v>30</v>
      </c>
    </row>
    <row r="72" spans="1:11" x14ac:dyDescent="0.25">
      <c r="A72" s="3" t="s">
        <v>93</v>
      </c>
      <c r="B72" s="9">
        <v>5.8</v>
      </c>
      <c r="C72" s="9">
        <v>5.6950000000000003</v>
      </c>
      <c r="D72" s="9">
        <v>5.4</v>
      </c>
      <c r="E72" s="9">
        <v>5.75</v>
      </c>
      <c r="F72" s="9">
        <v>6.3650000000000002</v>
      </c>
      <c r="G72" s="9">
        <v>7.7450000000000001</v>
      </c>
      <c r="H72" s="9">
        <v>3.9</v>
      </c>
      <c r="I72" s="9">
        <v>5.3849999999999998</v>
      </c>
      <c r="J72" s="9">
        <v>8.125</v>
      </c>
      <c r="K72" s="9" t="s">
        <v>30</v>
      </c>
    </row>
    <row r="73" spans="1:11" x14ac:dyDescent="0.25">
      <c r="A73" s="3" t="s">
        <v>94</v>
      </c>
      <c r="B73" s="9">
        <v>10.25</v>
      </c>
      <c r="C73" s="9">
        <v>8.4</v>
      </c>
      <c r="D73" s="9">
        <v>10.89</v>
      </c>
      <c r="E73" s="9">
        <v>12.14</v>
      </c>
      <c r="F73" s="9">
        <v>12.135</v>
      </c>
      <c r="G73" s="9">
        <v>10.95</v>
      </c>
      <c r="H73" s="9">
        <v>13.43</v>
      </c>
      <c r="I73" s="9">
        <v>10.81</v>
      </c>
      <c r="J73" s="9">
        <v>12.004999999999999</v>
      </c>
      <c r="K73" s="9" t="s">
        <v>30</v>
      </c>
    </row>
    <row r="74" spans="1:11" x14ac:dyDescent="0.25">
      <c r="A74" s="3" t="s">
        <v>95</v>
      </c>
      <c r="B74" s="9">
        <v>6.4649999999999999</v>
      </c>
      <c r="C74" s="9">
        <v>7.6</v>
      </c>
      <c r="D74" s="9">
        <v>8.07</v>
      </c>
      <c r="E74" s="9">
        <v>9.64</v>
      </c>
      <c r="F74" s="9">
        <v>13.01</v>
      </c>
      <c r="G74" s="9">
        <v>11.2</v>
      </c>
      <c r="H74" s="9">
        <v>7</v>
      </c>
      <c r="I74" s="9">
        <v>6</v>
      </c>
      <c r="J74" s="9">
        <v>8.08</v>
      </c>
      <c r="K74" s="9" t="s">
        <v>30</v>
      </c>
    </row>
    <row r="75" spans="1:11" x14ac:dyDescent="0.25">
      <c r="A75" s="3" t="s">
        <v>96</v>
      </c>
      <c r="B75" s="9">
        <v>4.88</v>
      </c>
      <c r="C75" s="9">
        <v>6</v>
      </c>
      <c r="D75" s="9">
        <v>6.9450000000000003</v>
      </c>
      <c r="E75" s="9">
        <v>7</v>
      </c>
      <c r="F75" s="9">
        <v>7.56</v>
      </c>
      <c r="G75" s="9">
        <v>6.7</v>
      </c>
      <c r="H75" s="9">
        <v>6.2</v>
      </c>
      <c r="I75" s="9">
        <v>6.44</v>
      </c>
      <c r="J75" s="9">
        <v>9</v>
      </c>
      <c r="K75" s="9" t="s">
        <v>30</v>
      </c>
    </row>
    <row r="76" spans="1:11" x14ac:dyDescent="0.25">
      <c r="A76" s="3" t="s">
        <v>97</v>
      </c>
      <c r="B76" s="9">
        <v>6.6</v>
      </c>
      <c r="C76" s="9">
        <v>7.2</v>
      </c>
      <c r="D76" s="9">
        <v>7.84</v>
      </c>
      <c r="E76" s="9">
        <v>6.67</v>
      </c>
      <c r="F76" s="9">
        <v>8.375</v>
      </c>
      <c r="G76" s="9">
        <v>7.68</v>
      </c>
      <c r="H76" s="9">
        <v>8.43</v>
      </c>
      <c r="I76" s="9">
        <v>8.3500000000000014</v>
      </c>
      <c r="J76" s="9">
        <v>9.34</v>
      </c>
      <c r="K76" s="9" t="s">
        <v>30</v>
      </c>
    </row>
    <row r="77" spans="1:11" x14ac:dyDescent="0.25">
      <c r="A77" s="3" t="s">
        <v>98</v>
      </c>
      <c r="B77" s="9">
        <v>6.8</v>
      </c>
      <c r="C77" s="9">
        <v>6.6</v>
      </c>
      <c r="D77" s="9">
        <v>7</v>
      </c>
      <c r="E77" s="9">
        <v>6.8149999999999995</v>
      </c>
      <c r="F77" s="9">
        <v>8</v>
      </c>
      <c r="G77" s="9">
        <v>8.61</v>
      </c>
      <c r="H77" s="9">
        <v>7.17</v>
      </c>
      <c r="I77" s="9">
        <v>7.8249999999999993</v>
      </c>
      <c r="J77" s="9">
        <v>9</v>
      </c>
      <c r="K77" s="9" t="s">
        <v>30</v>
      </c>
    </row>
    <row r="78" spans="1:11" x14ac:dyDescent="0.25">
      <c r="A78" s="3" t="s">
        <v>99</v>
      </c>
      <c r="B78" s="9">
        <v>10</v>
      </c>
      <c r="C78" s="9">
        <v>11.6</v>
      </c>
      <c r="D78" s="9">
        <v>11.855</v>
      </c>
      <c r="E78" s="9">
        <v>10.55</v>
      </c>
      <c r="F78" s="9">
        <v>9.58</v>
      </c>
      <c r="G78" s="9">
        <v>10.815</v>
      </c>
      <c r="H78" s="9">
        <v>11.11</v>
      </c>
      <c r="I78" s="9">
        <v>10.19</v>
      </c>
      <c r="J78" s="9">
        <v>11.27</v>
      </c>
      <c r="K78" s="9" t="s">
        <v>30</v>
      </c>
    </row>
    <row r="79" spans="1:11" x14ac:dyDescent="0.25">
      <c r="A79" s="2" t="s">
        <v>100</v>
      </c>
      <c r="B79" s="9">
        <v>6.2</v>
      </c>
      <c r="C79" s="9">
        <v>5.93</v>
      </c>
      <c r="D79" s="9">
        <v>8.1999999999999993</v>
      </c>
      <c r="E79" s="9">
        <v>6.89</v>
      </c>
      <c r="F79" s="9">
        <v>7.4</v>
      </c>
      <c r="G79" s="9">
        <v>6.42</v>
      </c>
      <c r="H79" s="9">
        <v>4.8</v>
      </c>
      <c r="I79" s="9">
        <v>9.39</v>
      </c>
      <c r="J79" s="9">
        <v>10.82</v>
      </c>
      <c r="K79" s="9" t="s">
        <v>30</v>
      </c>
    </row>
    <row r="80" spans="1:11" x14ac:dyDescent="0.25">
      <c r="A80" s="3" t="s">
        <v>101</v>
      </c>
      <c r="B80" s="9" t="s">
        <v>30</v>
      </c>
      <c r="C80" s="9" t="s">
        <v>30</v>
      </c>
      <c r="D80" s="9" t="s">
        <v>30</v>
      </c>
      <c r="E80" s="9" t="s">
        <v>30</v>
      </c>
      <c r="F80" s="9" t="s">
        <v>30</v>
      </c>
      <c r="G80" s="9" t="s">
        <v>30</v>
      </c>
      <c r="H80" s="9" t="s">
        <v>30</v>
      </c>
      <c r="I80" s="9" t="s">
        <v>30</v>
      </c>
      <c r="J80" s="9" t="s">
        <v>30</v>
      </c>
      <c r="K80" s="9" t="s">
        <v>30</v>
      </c>
    </row>
    <row r="81" spans="1:11" x14ac:dyDescent="0.25">
      <c r="A81" s="3" t="s">
        <v>102</v>
      </c>
      <c r="B81" s="9">
        <v>8.5549999999999997</v>
      </c>
      <c r="C81" s="9">
        <v>6</v>
      </c>
      <c r="D81" s="9">
        <v>7.2</v>
      </c>
      <c r="E81" s="9">
        <v>5.875</v>
      </c>
      <c r="F81" s="9">
        <v>8.1999999999999993</v>
      </c>
      <c r="G81" s="9">
        <v>6.24</v>
      </c>
      <c r="H81" s="9">
        <v>7.39</v>
      </c>
      <c r="I81" s="9">
        <v>6.0600000000000005</v>
      </c>
      <c r="J81" s="9">
        <v>12.395</v>
      </c>
      <c r="K81" s="9" t="s">
        <v>30</v>
      </c>
    </row>
    <row r="82" spans="1:11" x14ac:dyDescent="0.25">
      <c r="A82" s="3" t="s">
        <v>103</v>
      </c>
      <c r="B82" s="9">
        <v>5.23</v>
      </c>
      <c r="C82" s="9">
        <v>5.8</v>
      </c>
      <c r="D82" s="9">
        <v>6.8</v>
      </c>
      <c r="E82" s="9">
        <v>5.8</v>
      </c>
      <c r="F82" s="9">
        <v>5.0999999999999996</v>
      </c>
      <c r="G82" s="9">
        <v>4.7850000000000001</v>
      </c>
      <c r="H82" s="9">
        <v>2</v>
      </c>
      <c r="I82" s="9">
        <v>7.2</v>
      </c>
      <c r="J82" s="9">
        <v>9.8000000000000007</v>
      </c>
      <c r="K82" s="9" t="s">
        <v>30</v>
      </c>
    </row>
    <row r="83" spans="1:11" x14ac:dyDescent="0.25">
      <c r="A83" s="3" t="s">
        <v>104</v>
      </c>
      <c r="B83" s="9">
        <v>6</v>
      </c>
      <c r="C83" s="9">
        <v>6.2</v>
      </c>
      <c r="D83" s="9">
        <v>5.81</v>
      </c>
      <c r="E83" s="9">
        <v>5.01</v>
      </c>
      <c r="F83" s="9">
        <v>7.8</v>
      </c>
      <c r="G83" s="9">
        <v>8.16</v>
      </c>
      <c r="H83" s="9">
        <v>10.295</v>
      </c>
      <c r="I83" s="9">
        <v>11.61</v>
      </c>
      <c r="J83" s="9">
        <v>11.809999999999999</v>
      </c>
      <c r="K83" s="9" t="s">
        <v>30</v>
      </c>
    </row>
    <row r="84" spans="1:11" x14ac:dyDescent="0.25">
      <c r="A84" s="3" t="s">
        <v>105</v>
      </c>
      <c r="B84" s="9" t="s">
        <v>30</v>
      </c>
      <c r="C84" s="9" t="s">
        <v>30</v>
      </c>
      <c r="D84" s="9" t="s">
        <v>30</v>
      </c>
      <c r="E84" s="9" t="s">
        <v>30</v>
      </c>
      <c r="F84" s="9">
        <v>12</v>
      </c>
      <c r="G84" s="9" t="s">
        <v>30</v>
      </c>
      <c r="H84" s="9" t="s">
        <v>30</v>
      </c>
      <c r="I84" s="9" t="s">
        <v>30</v>
      </c>
      <c r="J84" s="9" t="s">
        <v>30</v>
      </c>
      <c r="K84" s="9" t="s">
        <v>30</v>
      </c>
    </row>
    <row r="85" spans="1:11" x14ac:dyDescent="0.25">
      <c r="A85" s="3" t="s">
        <v>106</v>
      </c>
      <c r="B85" s="9">
        <v>5.9</v>
      </c>
      <c r="C85" s="9">
        <v>4.87</v>
      </c>
      <c r="D85" s="9">
        <v>9.25</v>
      </c>
      <c r="E85" s="9">
        <v>7.4749999999999996</v>
      </c>
      <c r="F85" s="9">
        <v>9.1999999999999993</v>
      </c>
      <c r="G85" s="9">
        <v>6.41</v>
      </c>
      <c r="H85" s="9">
        <v>10.7</v>
      </c>
      <c r="I85" s="9">
        <v>11.47</v>
      </c>
      <c r="J85" s="9">
        <v>8.0849999999999991</v>
      </c>
      <c r="K85" s="9" t="s">
        <v>30</v>
      </c>
    </row>
    <row r="86" spans="1:11" x14ac:dyDescent="0.25">
      <c r="A86" s="3" t="s">
        <v>107</v>
      </c>
      <c r="B86" s="9">
        <v>7.61</v>
      </c>
      <c r="C86" s="9">
        <v>12.21</v>
      </c>
      <c r="D86" s="9">
        <v>14.305</v>
      </c>
      <c r="E86" s="9">
        <v>13.13</v>
      </c>
      <c r="F86" s="9">
        <v>7.5</v>
      </c>
      <c r="G86" s="9">
        <v>22.3</v>
      </c>
      <c r="H86" s="9">
        <v>26.6</v>
      </c>
      <c r="I86" s="9">
        <v>40.905000000000001</v>
      </c>
      <c r="J86" s="9">
        <v>19.105</v>
      </c>
      <c r="K86" s="9" t="s">
        <v>30</v>
      </c>
    </row>
    <row r="87" spans="1:11" x14ac:dyDescent="0.25">
      <c r="A87" s="3" t="s">
        <v>108</v>
      </c>
      <c r="B87" s="9">
        <v>8.8699999999999992</v>
      </c>
      <c r="C87" s="9">
        <v>10.79</v>
      </c>
      <c r="D87" s="9">
        <v>12.4</v>
      </c>
      <c r="E87" s="9">
        <v>12.34</v>
      </c>
      <c r="F87" s="9">
        <v>11.645</v>
      </c>
      <c r="G87" s="9">
        <v>10.64</v>
      </c>
      <c r="H87" s="9">
        <v>4.3550000000000004</v>
      </c>
      <c r="I87" s="9">
        <v>12</v>
      </c>
      <c r="J87" s="9">
        <v>18.600000000000001</v>
      </c>
      <c r="K87" s="9" t="s">
        <v>30</v>
      </c>
    </row>
    <row r="88" spans="1:11" x14ac:dyDescent="0.25">
      <c r="A88" s="2" t="s">
        <v>109</v>
      </c>
      <c r="B88" s="9">
        <v>7.79</v>
      </c>
      <c r="C88" s="9">
        <v>10.39</v>
      </c>
      <c r="D88" s="9">
        <v>9.7799999999999994</v>
      </c>
      <c r="E88" s="9">
        <v>10</v>
      </c>
      <c r="F88" s="9">
        <v>12.850000000000001</v>
      </c>
      <c r="G88" s="9">
        <v>14.99</v>
      </c>
      <c r="H88" s="9">
        <v>15.2</v>
      </c>
      <c r="I88" s="9">
        <v>17.2</v>
      </c>
      <c r="J88" s="9">
        <v>19.84</v>
      </c>
      <c r="K88" s="9" t="s">
        <v>30</v>
      </c>
    </row>
    <row r="89" spans="1:11" x14ac:dyDescent="0.25">
      <c r="A89" s="3" t="s">
        <v>110</v>
      </c>
      <c r="B89" s="9" t="s">
        <v>30</v>
      </c>
      <c r="C89" s="9" t="s">
        <v>30</v>
      </c>
      <c r="D89" s="9" t="s">
        <v>30</v>
      </c>
      <c r="E89" s="9" t="s">
        <v>30</v>
      </c>
      <c r="F89" s="9" t="s">
        <v>30</v>
      </c>
      <c r="G89" s="9" t="s">
        <v>30</v>
      </c>
      <c r="H89" s="9" t="s">
        <v>30</v>
      </c>
      <c r="I89" s="9" t="s">
        <v>30</v>
      </c>
      <c r="J89" s="9" t="s">
        <v>30</v>
      </c>
      <c r="K89" s="9" t="s">
        <v>30</v>
      </c>
    </row>
    <row r="90" spans="1:11" x14ac:dyDescent="0.25">
      <c r="A90" s="3" t="s">
        <v>111</v>
      </c>
      <c r="B90" s="9">
        <v>6.8</v>
      </c>
      <c r="C90" s="9">
        <v>9.4899999999999984</v>
      </c>
      <c r="D90" s="9">
        <v>8.2100000000000009</v>
      </c>
      <c r="E90" s="9">
        <v>8.9</v>
      </c>
      <c r="F90" s="9">
        <v>11.21</v>
      </c>
      <c r="G90" s="9">
        <v>10.83</v>
      </c>
      <c r="H90" s="9">
        <v>12.87</v>
      </c>
      <c r="I90" s="9">
        <v>14.9</v>
      </c>
      <c r="J90" s="9">
        <v>16.5</v>
      </c>
      <c r="K90" s="9" t="s">
        <v>30</v>
      </c>
    </row>
    <row r="91" spans="1:11" x14ac:dyDescent="0.25">
      <c r="A91" s="3" t="s">
        <v>112</v>
      </c>
      <c r="B91" s="9">
        <v>8.39</v>
      </c>
      <c r="C91" s="9">
        <v>10.16</v>
      </c>
      <c r="D91" s="9">
        <v>10.79</v>
      </c>
      <c r="E91" s="9">
        <v>11.565000000000001</v>
      </c>
      <c r="F91" s="9">
        <v>13.29</v>
      </c>
      <c r="G91" s="9">
        <v>14.025</v>
      </c>
      <c r="H91" s="9">
        <v>15.31</v>
      </c>
      <c r="I91" s="9">
        <v>22.4</v>
      </c>
      <c r="J91" s="9">
        <v>22</v>
      </c>
      <c r="K91" s="9" t="s">
        <v>30</v>
      </c>
    </row>
    <row r="92" spans="1:11" x14ac:dyDescent="0.25">
      <c r="A92" s="3" t="s">
        <v>113</v>
      </c>
      <c r="B92" s="9">
        <v>10.5</v>
      </c>
      <c r="C92" s="9">
        <v>12.83</v>
      </c>
      <c r="D92" s="9">
        <v>13.23</v>
      </c>
      <c r="E92" s="9">
        <v>10</v>
      </c>
      <c r="F92" s="9">
        <v>16.145</v>
      </c>
      <c r="G92" s="9">
        <v>21.344999999999999</v>
      </c>
      <c r="H92" s="9">
        <v>22.09</v>
      </c>
      <c r="I92" s="9">
        <v>14.629999999999999</v>
      </c>
      <c r="J92" s="9">
        <v>20</v>
      </c>
      <c r="K92" s="9" t="s">
        <v>30</v>
      </c>
    </row>
    <row r="93" spans="1:11" x14ac:dyDescent="0.25">
      <c r="A93" s="2" t="s">
        <v>114</v>
      </c>
      <c r="B93" s="9">
        <v>7</v>
      </c>
      <c r="C93" s="9">
        <v>7.2850000000000001</v>
      </c>
      <c r="D93" s="9">
        <v>7</v>
      </c>
      <c r="E93" s="9">
        <v>8</v>
      </c>
      <c r="F93" s="9">
        <v>8</v>
      </c>
      <c r="G93" s="9">
        <v>8.6</v>
      </c>
      <c r="H93" s="9">
        <v>8</v>
      </c>
      <c r="I93" s="9">
        <v>9.4600000000000009</v>
      </c>
      <c r="J93" s="9">
        <v>10</v>
      </c>
      <c r="K93" s="9" t="s">
        <v>30</v>
      </c>
    </row>
    <row r="94" spans="1:11" x14ac:dyDescent="0.25">
      <c r="A94" s="3" t="s">
        <v>115</v>
      </c>
      <c r="B94" s="9" t="s">
        <v>30</v>
      </c>
      <c r="C94" s="9" t="s">
        <v>30</v>
      </c>
      <c r="D94" s="9" t="s">
        <v>30</v>
      </c>
      <c r="E94" s="9" t="s">
        <v>30</v>
      </c>
      <c r="F94" s="9" t="s">
        <v>30</v>
      </c>
      <c r="G94" s="9" t="s">
        <v>30</v>
      </c>
      <c r="H94" s="9" t="s">
        <v>30</v>
      </c>
      <c r="I94" s="9" t="s">
        <v>30</v>
      </c>
      <c r="J94" s="9" t="s">
        <v>30</v>
      </c>
      <c r="K94" s="9" t="s">
        <v>30</v>
      </c>
    </row>
    <row r="95" spans="1:11" x14ac:dyDescent="0.25">
      <c r="A95" s="3" t="s">
        <v>116</v>
      </c>
      <c r="B95" s="9">
        <v>6.2</v>
      </c>
      <c r="C95" s="9">
        <v>6.61</v>
      </c>
      <c r="D95" s="9">
        <v>6.76</v>
      </c>
      <c r="E95" s="9">
        <v>6.86</v>
      </c>
      <c r="F95" s="9">
        <v>6.6</v>
      </c>
      <c r="G95" s="9">
        <v>8.4700000000000006</v>
      </c>
      <c r="H95" s="9">
        <v>8</v>
      </c>
      <c r="I95" s="9">
        <v>8.2100000000000009</v>
      </c>
      <c r="J95" s="9">
        <v>7.51</v>
      </c>
      <c r="K95" s="9" t="s">
        <v>30</v>
      </c>
    </row>
    <row r="96" spans="1:11" x14ac:dyDescent="0.25">
      <c r="A96" s="3" t="s">
        <v>117</v>
      </c>
      <c r="B96" s="9">
        <v>8</v>
      </c>
      <c r="C96" s="9">
        <v>8.39</v>
      </c>
      <c r="D96" s="9">
        <v>8.0350000000000001</v>
      </c>
      <c r="E96" s="9">
        <v>10</v>
      </c>
      <c r="F96" s="9">
        <v>10.6</v>
      </c>
      <c r="G96" s="9">
        <v>9</v>
      </c>
      <c r="H96" s="9">
        <v>8.2650000000000006</v>
      </c>
      <c r="I96" s="9">
        <v>11.455</v>
      </c>
      <c r="J96" s="9">
        <v>12.81</v>
      </c>
      <c r="K96" s="9" t="s">
        <v>30</v>
      </c>
    </row>
    <row r="97" spans="1:11" x14ac:dyDescent="0.25">
      <c r="A97" s="2" t="s">
        <v>118</v>
      </c>
      <c r="B97" s="9">
        <v>6.4</v>
      </c>
      <c r="C97" s="9">
        <v>7.4</v>
      </c>
      <c r="D97" s="9">
        <v>7.8</v>
      </c>
      <c r="E97" s="9">
        <v>7.2</v>
      </c>
      <c r="F97" s="9">
        <v>8</v>
      </c>
      <c r="G97" s="9">
        <v>7.7850000000000001</v>
      </c>
      <c r="H97" s="9">
        <v>7.59</v>
      </c>
      <c r="I97" s="9">
        <v>9</v>
      </c>
      <c r="J97" s="9">
        <v>10.4</v>
      </c>
      <c r="K97" s="9" t="s">
        <v>30</v>
      </c>
    </row>
    <row r="98" spans="1:11" x14ac:dyDescent="0.25">
      <c r="A98" s="3" t="s">
        <v>119</v>
      </c>
      <c r="B98" s="9" t="s">
        <v>30</v>
      </c>
      <c r="C98" s="9" t="s">
        <v>30</v>
      </c>
      <c r="D98" s="9" t="s">
        <v>30</v>
      </c>
      <c r="E98" s="9" t="s">
        <v>30</v>
      </c>
      <c r="F98" s="9" t="s">
        <v>30</v>
      </c>
      <c r="G98" s="9" t="s">
        <v>30</v>
      </c>
      <c r="H98" s="9" t="s">
        <v>30</v>
      </c>
      <c r="I98" s="9" t="s">
        <v>30</v>
      </c>
      <c r="J98" s="9" t="s">
        <v>30</v>
      </c>
      <c r="K98" s="9" t="s">
        <v>30</v>
      </c>
    </row>
    <row r="99" spans="1:11" x14ac:dyDescent="0.25">
      <c r="A99" s="3" t="s">
        <v>120</v>
      </c>
      <c r="B99" s="9">
        <v>6.4</v>
      </c>
      <c r="C99" s="9">
        <v>7.2</v>
      </c>
      <c r="D99" s="9">
        <v>7.48</v>
      </c>
      <c r="E99" s="9">
        <v>7.0150000000000006</v>
      </c>
      <c r="F99" s="9">
        <v>7.79</v>
      </c>
      <c r="G99" s="9">
        <v>7.39</v>
      </c>
      <c r="H99" s="9">
        <v>7.1</v>
      </c>
      <c r="I99" s="9">
        <v>8.6</v>
      </c>
      <c r="J99" s="9">
        <v>10</v>
      </c>
      <c r="K99" s="9" t="s">
        <v>30</v>
      </c>
    </row>
    <row r="100" spans="1:11" x14ac:dyDescent="0.25">
      <c r="A100" s="3" t="s">
        <v>121</v>
      </c>
      <c r="B100" s="9">
        <v>6.7850000000000001</v>
      </c>
      <c r="C100" s="9">
        <v>9.4050000000000011</v>
      </c>
      <c r="D100" s="9">
        <v>12.18</v>
      </c>
      <c r="E100" s="9">
        <v>7.8</v>
      </c>
      <c r="F100" s="9">
        <v>13</v>
      </c>
      <c r="G100" s="9">
        <v>9.5449999999999999</v>
      </c>
      <c r="H100" s="9">
        <v>12.3</v>
      </c>
      <c r="I100" s="9">
        <v>17.510000000000002</v>
      </c>
      <c r="J100" s="9">
        <v>18.274999999999999</v>
      </c>
      <c r="K100" s="9" t="s">
        <v>30</v>
      </c>
    </row>
    <row r="101" spans="1:11" x14ac:dyDescent="0.25">
      <c r="A101" s="2" t="s">
        <v>122</v>
      </c>
      <c r="B101" s="9">
        <v>6.39</v>
      </c>
      <c r="C101" s="9">
        <v>6.6</v>
      </c>
      <c r="D101" s="9">
        <v>7.35</v>
      </c>
      <c r="E101" s="9">
        <v>7</v>
      </c>
      <c r="F101" s="9">
        <v>7.3550000000000004</v>
      </c>
      <c r="G101" s="9">
        <v>7.6</v>
      </c>
      <c r="H101" s="9">
        <v>7.63</v>
      </c>
      <c r="I101" s="9">
        <v>7.8049999999999997</v>
      </c>
      <c r="J101" s="9">
        <v>7.78</v>
      </c>
      <c r="K101" s="9" t="s">
        <v>30</v>
      </c>
    </row>
    <row r="102" spans="1:11" x14ac:dyDescent="0.25">
      <c r="A102" s="3" t="s">
        <v>123</v>
      </c>
      <c r="B102" s="9" t="s">
        <v>30</v>
      </c>
      <c r="C102" s="9" t="s">
        <v>30</v>
      </c>
      <c r="D102" s="9" t="s">
        <v>30</v>
      </c>
      <c r="E102" s="9" t="s">
        <v>30</v>
      </c>
      <c r="F102" s="9" t="s">
        <v>30</v>
      </c>
      <c r="G102" s="9" t="s">
        <v>30</v>
      </c>
      <c r="H102" s="9" t="s">
        <v>30</v>
      </c>
      <c r="I102" s="9" t="s">
        <v>30</v>
      </c>
      <c r="J102" s="9" t="s">
        <v>30</v>
      </c>
      <c r="K102" s="9" t="s">
        <v>30</v>
      </c>
    </row>
    <row r="103" spans="1:11" x14ac:dyDescent="0.25">
      <c r="A103" s="3" t="s">
        <v>124</v>
      </c>
      <c r="B103" s="9">
        <v>5.51</v>
      </c>
      <c r="C103" s="9">
        <v>5.6</v>
      </c>
      <c r="D103" s="9">
        <v>6.39</v>
      </c>
      <c r="E103" s="9">
        <v>6.2</v>
      </c>
      <c r="F103" s="9">
        <v>6.21</v>
      </c>
      <c r="G103" s="9">
        <v>6.1349999999999998</v>
      </c>
      <c r="H103" s="9">
        <v>6</v>
      </c>
      <c r="I103" s="9">
        <v>6.12</v>
      </c>
      <c r="J103" s="9">
        <v>6.45</v>
      </c>
      <c r="K103" s="9" t="s">
        <v>30</v>
      </c>
    </row>
    <row r="104" spans="1:11" x14ac:dyDescent="0.25">
      <c r="A104" s="3" t="s">
        <v>125</v>
      </c>
      <c r="B104" s="9">
        <v>7.25</v>
      </c>
      <c r="C104" s="9">
        <v>7.9399999999999995</v>
      </c>
      <c r="D104" s="9">
        <v>9</v>
      </c>
      <c r="E104" s="9">
        <v>7.8</v>
      </c>
      <c r="F104" s="9">
        <v>8.4649999999999999</v>
      </c>
      <c r="G104" s="9">
        <v>9</v>
      </c>
      <c r="H104" s="9">
        <v>9.6849999999999987</v>
      </c>
      <c r="I104" s="9">
        <v>9.4</v>
      </c>
      <c r="J104" s="9">
        <v>9.1999999999999993</v>
      </c>
      <c r="K104" s="9" t="s">
        <v>30</v>
      </c>
    </row>
    <row r="105" spans="1:11" x14ac:dyDescent="0.25">
      <c r="A105" s="2" t="s">
        <v>126</v>
      </c>
      <c r="B105" s="9">
        <v>6.67</v>
      </c>
      <c r="C105" s="9">
        <v>7.14</v>
      </c>
      <c r="D105" s="9">
        <v>7.61</v>
      </c>
      <c r="E105" s="9">
        <v>8.39</v>
      </c>
      <c r="F105" s="9">
        <v>8.82</v>
      </c>
      <c r="G105" s="9">
        <v>10.6</v>
      </c>
      <c r="H105" s="9">
        <v>7.2</v>
      </c>
      <c r="I105" s="9">
        <v>7.61</v>
      </c>
      <c r="J105" s="9">
        <v>11</v>
      </c>
      <c r="K105" s="9" t="s">
        <v>30</v>
      </c>
    </row>
    <row r="106" spans="1:11" x14ac:dyDescent="0.25">
      <c r="A106" s="3" t="s">
        <v>127</v>
      </c>
      <c r="B106" s="9" t="s">
        <v>30</v>
      </c>
      <c r="C106" s="9" t="s">
        <v>30</v>
      </c>
      <c r="D106" s="9" t="s">
        <v>30</v>
      </c>
      <c r="E106" s="9" t="s">
        <v>30</v>
      </c>
      <c r="F106" s="9">
        <v>4</v>
      </c>
      <c r="G106" s="9" t="s">
        <v>30</v>
      </c>
      <c r="H106" s="9">
        <v>4.21</v>
      </c>
      <c r="I106" s="9">
        <v>2.4800000000000004</v>
      </c>
      <c r="J106" s="9" t="s">
        <v>30</v>
      </c>
      <c r="K106" s="9" t="s">
        <v>30</v>
      </c>
    </row>
    <row r="107" spans="1:11" x14ac:dyDescent="0.25">
      <c r="A107" s="3" t="s">
        <v>128</v>
      </c>
      <c r="B107" s="9">
        <v>5</v>
      </c>
      <c r="C107" s="9">
        <v>5.6</v>
      </c>
      <c r="D107" s="9">
        <v>5.6</v>
      </c>
      <c r="E107" s="9">
        <v>5.8949999999999996</v>
      </c>
      <c r="F107" s="9">
        <v>6.32</v>
      </c>
      <c r="G107" s="9">
        <v>7.6550000000000002</v>
      </c>
      <c r="H107" s="9">
        <v>7.2</v>
      </c>
      <c r="I107" s="9">
        <v>7.35</v>
      </c>
      <c r="J107" s="9">
        <v>8</v>
      </c>
      <c r="K107" s="9" t="s">
        <v>30</v>
      </c>
    </row>
    <row r="108" spans="1:11" x14ac:dyDescent="0.25">
      <c r="A108" s="3" t="s">
        <v>129</v>
      </c>
      <c r="B108" s="9">
        <v>9.2899999999999991</v>
      </c>
      <c r="C108" s="9">
        <v>9.5300000000000011</v>
      </c>
      <c r="D108" s="9">
        <v>9.39</v>
      </c>
      <c r="E108" s="9">
        <v>10.44</v>
      </c>
      <c r="F108" s="9">
        <v>15.32</v>
      </c>
      <c r="G108" s="9">
        <v>16.105</v>
      </c>
      <c r="H108" s="9">
        <v>20.880000000000003</v>
      </c>
      <c r="I108" s="9">
        <v>33.369999999999997</v>
      </c>
      <c r="J108" s="9">
        <v>13.645</v>
      </c>
      <c r="K108" s="9" t="s">
        <v>30</v>
      </c>
    </row>
    <row r="109" spans="1:11" x14ac:dyDescent="0.25">
      <c r="A109" s="3" t="s">
        <v>130</v>
      </c>
      <c r="B109" s="9">
        <v>8.25</v>
      </c>
      <c r="C109" s="9">
        <v>8.4</v>
      </c>
      <c r="D109" s="9">
        <v>9</v>
      </c>
      <c r="E109" s="9">
        <v>9.8350000000000009</v>
      </c>
      <c r="F109" s="9">
        <v>10.4</v>
      </c>
      <c r="G109" s="9">
        <v>12.68</v>
      </c>
      <c r="H109" s="9">
        <v>7.14</v>
      </c>
      <c r="I109" s="9">
        <v>7.7850000000000001</v>
      </c>
      <c r="J109" s="9">
        <v>13.26</v>
      </c>
      <c r="K109" s="9" t="s">
        <v>30</v>
      </c>
    </row>
    <row r="110" spans="1:11" x14ac:dyDescent="0.25">
      <c r="A110" s="2" t="s">
        <v>131</v>
      </c>
      <c r="B110" s="9">
        <v>5</v>
      </c>
      <c r="C110" s="9">
        <v>5.64</v>
      </c>
      <c r="D110" s="9">
        <v>6.2</v>
      </c>
      <c r="E110" s="9">
        <v>6.32</v>
      </c>
      <c r="F110" s="9">
        <v>6.33</v>
      </c>
      <c r="G110" s="9">
        <v>7.3</v>
      </c>
      <c r="H110" s="9">
        <v>5.07</v>
      </c>
      <c r="I110" s="9">
        <v>5.4</v>
      </c>
      <c r="J110" s="9">
        <v>8</v>
      </c>
      <c r="K110" s="9" t="s">
        <v>30</v>
      </c>
    </row>
    <row r="111" spans="1:11" x14ac:dyDescent="0.25">
      <c r="A111" s="3" t="s">
        <v>132</v>
      </c>
      <c r="B111" s="9" t="s">
        <v>30</v>
      </c>
      <c r="C111" s="9" t="s">
        <v>30</v>
      </c>
      <c r="D111" s="9" t="s">
        <v>30</v>
      </c>
      <c r="E111" s="9" t="s">
        <v>30</v>
      </c>
      <c r="F111" s="9" t="s">
        <v>30</v>
      </c>
      <c r="G111" s="9" t="s">
        <v>30</v>
      </c>
      <c r="H111" s="9" t="s">
        <v>30</v>
      </c>
      <c r="I111" s="9" t="s">
        <v>30</v>
      </c>
      <c r="J111" s="9" t="s">
        <v>30</v>
      </c>
      <c r="K111" s="9" t="s">
        <v>30</v>
      </c>
    </row>
    <row r="112" spans="1:11" x14ac:dyDescent="0.25">
      <c r="A112" s="3" t="s">
        <v>133</v>
      </c>
      <c r="B112" s="9">
        <v>5</v>
      </c>
      <c r="C112" s="9">
        <v>5.4</v>
      </c>
      <c r="D112" s="9">
        <v>6</v>
      </c>
      <c r="E112" s="9">
        <v>6.08</v>
      </c>
      <c r="F112" s="9">
        <v>6</v>
      </c>
      <c r="G112" s="9">
        <v>7</v>
      </c>
      <c r="H112" s="9">
        <v>4.79</v>
      </c>
      <c r="I112" s="9">
        <v>4.79</v>
      </c>
      <c r="J112" s="9">
        <v>7.54</v>
      </c>
      <c r="K112" s="9" t="s">
        <v>30</v>
      </c>
    </row>
    <row r="113" spans="1:11" x14ac:dyDescent="0.25">
      <c r="A113" s="3" t="s">
        <v>134</v>
      </c>
      <c r="B113" s="9">
        <v>5</v>
      </c>
      <c r="C113" s="9">
        <v>6.3000000000000007</v>
      </c>
      <c r="D113" s="9">
        <v>6.8</v>
      </c>
      <c r="E113" s="9">
        <v>6.8</v>
      </c>
      <c r="F113" s="9">
        <v>7.59</v>
      </c>
      <c r="G113" s="9">
        <v>8.995000000000001</v>
      </c>
      <c r="H113" s="9">
        <v>9.1999999999999993</v>
      </c>
      <c r="I113" s="9">
        <v>10</v>
      </c>
      <c r="J113" s="9">
        <v>11.495000000000001</v>
      </c>
      <c r="K113" s="9" t="s">
        <v>30</v>
      </c>
    </row>
    <row r="114" spans="1:11" x14ac:dyDescent="0.25">
      <c r="A114" s="3" t="s">
        <v>135</v>
      </c>
      <c r="B114" s="9">
        <v>8.1999999999999993</v>
      </c>
      <c r="C114" s="9">
        <v>7.38</v>
      </c>
      <c r="D114" s="9">
        <v>8.7149999999999999</v>
      </c>
      <c r="E114" s="9">
        <v>7.77</v>
      </c>
      <c r="F114" s="9">
        <v>8.2050000000000001</v>
      </c>
      <c r="G114" s="9">
        <v>9.7899999999999991</v>
      </c>
      <c r="H114" s="9">
        <v>10.029999999999999</v>
      </c>
      <c r="I114" s="9">
        <v>11.76</v>
      </c>
      <c r="J114" s="9">
        <v>11.22</v>
      </c>
      <c r="K114" s="9" t="s">
        <v>30</v>
      </c>
    </row>
    <row r="115" spans="1:11" x14ac:dyDescent="0.25">
      <c r="A115" s="2" t="s">
        <v>136</v>
      </c>
      <c r="B115" s="9">
        <v>6.13</v>
      </c>
      <c r="C115" s="9">
        <v>6.25</v>
      </c>
      <c r="D115" s="9">
        <v>6.86</v>
      </c>
      <c r="E115" s="9">
        <v>7</v>
      </c>
      <c r="F115" s="9">
        <v>7.1150000000000002</v>
      </c>
      <c r="G115" s="9">
        <v>8</v>
      </c>
      <c r="H115" s="9">
        <v>7.2</v>
      </c>
      <c r="I115" s="9">
        <v>7</v>
      </c>
      <c r="J115" s="9">
        <v>7.4950000000000001</v>
      </c>
      <c r="K115" s="9" t="s">
        <v>30</v>
      </c>
    </row>
    <row r="116" spans="1:11" x14ac:dyDescent="0.25">
      <c r="A116" s="3" t="s">
        <v>137</v>
      </c>
      <c r="B116" s="9" t="s">
        <v>30</v>
      </c>
      <c r="C116" s="9" t="s">
        <v>30</v>
      </c>
      <c r="D116" s="9" t="s">
        <v>30</v>
      </c>
      <c r="E116" s="9" t="s">
        <v>30</v>
      </c>
      <c r="F116" s="9" t="s">
        <v>30</v>
      </c>
      <c r="G116" s="9" t="s">
        <v>30</v>
      </c>
      <c r="H116" s="9" t="s">
        <v>30</v>
      </c>
      <c r="I116" s="9" t="s">
        <v>30</v>
      </c>
      <c r="J116" s="9" t="s">
        <v>30</v>
      </c>
      <c r="K116" s="9" t="s">
        <v>30</v>
      </c>
    </row>
    <row r="117" spans="1:11" x14ac:dyDescent="0.25">
      <c r="A117" s="3" t="s">
        <v>138</v>
      </c>
      <c r="B117" s="9">
        <v>6.14</v>
      </c>
      <c r="C117" s="9">
        <v>6.29</v>
      </c>
      <c r="D117" s="9">
        <v>6.95</v>
      </c>
      <c r="E117" s="9">
        <v>6.8049999999999997</v>
      </c>
      <c r="F117" s="9">
        <v>7.56</v>
      </c>
      <c r="G117" s="9">
        <v>8.4</v>
      </c>
      <c r="H117" s="9">
        <v>7.7649999999999997</v>
      </c>
      <c r="I117" s="9">
        <v>7.27</v>
      </c>
      <c r="J117" s="9">
        <v>8</v>
      </c>
      <c r="K117" s="9" t="s">
        <v>30</v>
      </c>
    </row>
    <row r="118" spans="1:11" x14ac:dyDescent="0.25">
      <c r="A118" s="3" t="s">
        <v>139</v>
      </c>
      <c r="B118" s="9">
        <v>7.16</v>
      </c>
      <c r="C118" s="9">
        <v>7</v>
      </c>
      <c r="D118" s="9">
        <v>8.26</v>
      </c>
      <c r="E118" s="9">
        <v>8.7100000000000009</v>
      </c>
      <c r="F118" s="9">
        <v>8.61</v>
      </c>
      <c r="G118" s="9">
        <v>8.89</v>
      </c>
      <c r="H118" s="9">
        <v>8.58</v>
      </c>
      <c r="I118" s="9">
        <v>7.22</v>
      </c>
      <c r="J118" s="9">
        <v>8.4</v>
      </c>
      <c r="K118" s="9" t="s">
        <v>30</v>
      </c>
    </row>
    <row r="119" spans="1:11" x14ac:dyDescent="0.25">
      <c r="A119" s="3" t="s">
        <v>140</v>
      </c>
      <c r="B119" s="9">
        <v>5.6</v>
      </c>
      <c r="C119" s="9">
        <v>5.95</v>
      </c>
      <c r="D119" s="9">
        <v>6.39</v>
      </c>
      <c r="E119" s="9">
        <v>6.71</v>
      </c>
      <c r="F119" s="9">
        <v>6.09</v>
      </c>
      <c r="G119" s="9">
        <v>6.87</v>
      </c>
      <c r="H119" s="9">
        <v>5.89</v>
      </c>
      <c r="I119" s="9">
        <v>5.64</v>
      </c>
      <c r="J119" s="9">
        <v>5.58</v>
      </c>
      <c r="K119" s="9" t="s">
        <v>30</v>
      </c>
    </row>
    <row r="120" spans="1:11" x14ac:dyDescent="0.25">
      <c r="A120" s="3" t="s">
        <v>141</v>
      </c>
      <c r="B120" s="9">
        <v>6.21</v>
      </c>
      <c r="C120" s="9">
        <v>6.5250000000000004</v>
      </c>
      <c r="D120" s="9">
        <v>7</v>
      </c>
      <c r="E120" s="9">
        <v>6.6950000000000003</v>
      </c>
      <c r="F120" s="9">
        <v>7.2</v>
      </c>
      <c r="G120" s="9">
        <v>8.4</v>
      </c>
      <c r="H120" s="9">
        <v>7.8</v>
      </c>
      <c r="I120" s="9">
        <v>8.6149999999999984</v>
      </c>
      <c r="J120" s="9">
        <v>9.2100000000000009</v>
      </c>
      <c r="K120" s="9" t="s">
        <v>30</v>
      </c>
    </row>
    <row r="121" spans="1:11" x14ac:dyDescent="0.25">
      <c r="A121" s="2" t="s">
        <v>142</v>
      </c>
      <c r="B121" s="9">
        <v>6.21</v>
      </c>
      <c r="C121" s="9">
        <v>7.2350000000000003</v>
      </c>
      <c r="D121" s="9">
        <v>7.2</v>
      </c>
      <c r="E121" s="9">
        <v>6.8650000000000002</v>
      </c>
      <c r="F121" s="9">
        <v>8</v>
      </c>
      <c r="G121" s="9">
        <v>7.335</v>
      </c>
      <c r="H121" s="9">
        <v>6</v>
      </c>
      <c r="I121" s="9">
        <v>7.165</v>
      </c>
      <c r="J121" s="9">
        <v>7.26</v>
      </c>
      <c r="K121" s="9" t="s">
        <v>30</v>
      </c>
    </row>
    <row r="122" spans="1:11" x14ac:dyDescent="0.25">
      <c r="A122" s="3" t="s">
        <v>143</v>
      </c>
      <c r="B122" s="9" t="s">
        <v>30</v>
      </c>
      <c r="C122" s="9" t="s">
        <v>30</v>
      </c>
      <c r="D122" s="9" t="s">
        <v>30</v>
      </c>
      <c r="E122" s="9" t="s">
        <v>30</v>
      </c>
      <c r="F122" s="9" t="s">
        <v>30</v>
      </c>
      <c r="G122" s="9" t="s">
        <v>30</v>
      </c>
      <c r="H122" s="9" t="s">
        <v>30</v>
      </c>
      <c r="I122" s="9" t="s">
        <v>30</v>
      </c>
      <c r="J122" s="9" t="s">
        <v>30</v>
      </c>
      <c r="K122" s="9" t="s">
        <v>30</v>
      </c>
    </row>
    <row r="123" spans="1:11" x14ac:dyDescent="0.25">
      <c r="A123" s="3" t="s">
        <v>144</v>
      </c>
      <c r="B123" s="9">
        <v>5</v>
      </c>
      <c r="C123" s="9">
        <v>6.1349999999999998</v>
      </c>
      <c r="D123" s="9">
        <v>5.7</v>
      </c>
      <c r="E123" s="9">
        <v>4.5</v>
      </c>
      <c r="F123" s="9">
        <v>6.63</v>
      </c>
      <c r="G123" s="9">
        <v>7</v>
      </c>
      <c r="H123" s="9">
        <v>7.6</v>
      </c>
      <c r="I123" s="9">
        <v>5.69</v>
      </c>
      <c r="J123" s="9">
        <v>7.25</v>
      </c>
      <c r="K123" s="9" t="s">
        <v>30</v>
      </c>
    </row>
    <row r="124" spans="1:11" x14ac:dyDescent="0.25">
      <c r="A124" s="3" t="s">
        <v>145</v>
      </c>
      <c r="B124" s="9">
        <v>6</v>
      </c>
      <c r="C124" s="9">
        <v>8.0150000000000006</v>
      </c>
      <c r="D124" s="9">
        <v>6.8149999999999995</v>
      </c>
      <c r="E124" s="9">
        <v>8</v>
      </c>
      <c r="F124" s="9">
        <v>9.2949999999999999</v>
      </c>
      <c r="G124" s="9">
        <v>9.8000000000000007</v>
      </c>
      <c r="H124" s="9">
        <v>6.1550000000000002</v>
      </c>
      <c r="I124" s="9">
        <v>7.91</v>
      </c>
      <c r="J124" s="9">
        <v>8</v>
      </c>
      <c r="K124" s="9" t="s">
        <v>30</v>
      </c>
    </row>
    <row r="125" spans="1:11" x14ac:dyDescent="0.25">
      <c r="A125" s="3" t="s">
        <v>146</v>
      </c>
      <c r="B125" s="9">
        <v>6.4</v>
      </c>
      <c r="C125" s="9">
        <v>6.7549999999999999</v>
      </c>
      <c r="D125" s="9">
        <v>7.2</v>
      </c>
      <c r="E125" s="9">
        <v>6.83</v>
      </c>
      <c r="F125" s="9">
        <v>7.44</v>
      </c>
      <c r="G125" s="9">
        <v>6.9250000000000007</v>
      </c>
      <c r="H125" s="9">
        <v>8</v>
      </c>
      <c r="I125" s="9">
        <v>7.22</v>
      </c>
      <c r="J125" s="9">
        <v>7.2</v>
      </c>
      <c r="K125" s="9" t="s">
        <v>30</v>
      </c>
    </row>
    <row r="126" spans="1:11" x14ac:dyDescent="0.25">
      <c r="A126" s="3" t="s">
        <v>147</v>
      </c>
      <c r="B126" s="9">
        <v>17.259999999999998</v>
      </c>
      <c r="C126" s="9">
        <v>13.36</v>
      </c>
      <c r="D126" s="9">
        <v>14.4</v>
      </c>
      <c r="E126" s="9">
        <v>11.6</v>
      </c>
      <c r="F126" s="9">
        <v>17.495000000000001</v>
      </c>
      <c r="G126" s="9">
        <v>12.46</v>
      </c>
      <c r="H126" s="9">
        <v>1.2</v>
      </c>
      <c r="I126" s="9">
        <v>7.1</v>
      </c>
      <c r="J126" s="9">
        <v>8.14</v>
      </c>
      <c r="K126" s="9" t="s">
        <v>30</v>
      </c>
    </row>
    <row r="127" spans="1:11" x14ac:dyDescent="0.25">
      <c r="A127" s="2" t="s">
        <v>148</v>
      </c>
      <c r="B127" s="9">
        <v>6.415</v>
      </c>
      <c r="C127" s="9">
        <v>6.4</v>
      </c>
      <c r="D127" s="9">
        <v>7.8</v>
      </c>
      <c r="E127" s="9">
        <v>7.8</v>
      </c>
      <c r="F127" s="9">
        <v>7.99</v>
      </c>
      <c r="G127" s="9">
        <v>7.63</v>
      </c>
      <c r="H127" s="9">
        <v>7.7149999999999999</v>
      </c>
      <c r="I127" s="9">
        <v>8.1999999999999993</v>
      </c>
      <c r="J127" s="9">
        <v>8.75</v>
      </c>
      <c r="K127" s="9" t="s">
        <v>30</v>
      </c>
    </row>
    <row r="128" spans="1:11" x14ac:dyDescent="0.25">
      <c r="A128" s="3" t="s">
        <v>149</v>
      </c>
      <c r="B128" s="9" t="s">
        <v>30</v>
      </c>
      <c r="C128" s="9" t="s">
        <v>30</v>
      </c>
      <c r="D128" s="9" t="s">
        <v>30</v>
      </c>
      <c r="E128" s="9" t="s">
        <v>30</v>
      </c>
      <c r="F128" s="9" t="s">
        <v>30</v>
      </c>
      <c r="G128" s="9" t="s">
        <v>30</v>
      </c>
      <c r="H128" s="9" t="s">
        <v>30</v>
      </c>
      <c r="I128" s="9" t="s">
        <v>30</v>
      </c>
      <c r="J128" s="9" t="s">
        <v>30</v>
      </c>
      <c r="K128" s="9" t="s">
        <v>30</v>
      </c>
    </row>
    <row r="129" spans="1:11" x14ac:dyDescent="0.25">
      <c r="A129" s="3" t="s">
        <v>150</v>
      </c>
      <c r="B129" s="9">
        <v>6.6</v>
      </c>
      <c r="C129" s="9">
        <v>6.2</v>
      </c>
      <c r="D129" s="9">
        <v>7.4</v>
      </c>
      <c r="E129" s="9">
        <v>6.9049999999999994</v>
      </c>
      <c r="F129" s="9">
        <v>6.8</v>
      </c>
      <c r="G129" s="9">
        <v>6.8</v>
      </c>
      <c r="H129" s="9">
        <v>7.19</v>
      </c>
      <c r="I129" s="9">
        <v>7.32</v>
      </c>
      <c r="J129" s="9">
        <v>7.4</v>
      </c>
      <c r="K129" s="9" t="s">
        <v>30</v>
      </c>
    </row>
    <row r="130" spans="1:11" x14ac:dyDescent="0.25">
      <c r="A130" s="3" t="s">
        <v>151</v>
      </c>
      <c r="B130" s="9">
        <v>6.25</v>
      </c>
      <c r="C130" s="9">
        <v>6.9</v>
      </c>
      <c r="D130" s="9">
        <v>8</v>
      </c>
      <c r="E130" s="9">
        <v>9</v>
      </c>
      <c r="F130" s="9">
        <v>9.5100000000000016</v>
      </c>
      <c r="G130" s="9">
        <v>9</v>
      </c>
      <c r="H130" s="9">
        <v>8.3800000000000008</v>
      </c>
      <c r="I130" s="9">
        <v>9.39</v>
      </c>
      <c r="J130" s="9">
        <v>10.130000000000001</v>
      </c>
      <c r="K130" s="9" t="s">
        <v>30</v>
      </c>
    </row>
    <row r="131" spans="1:11" x14ac:dyDescent="0.25">
      <c r="A131" s="3" t="s">
        <v>152</v>
      </c>
      <c r="B131" s="9">
        <v>5.68</v>
      </c>
      <c r="C131" s="9">
        <v>8</v>
      </c>
      <c r="D131" s="9">
        <v>20.865000000000002</v>
      </c>
      <c r="E131" s="9">
        <v>14.5</v>
      </c>
      <c r="F131" s="9">
        <v>40.144999999999996</v>
      </c>
      <c r="G131" s="9">
        <v>19.524999999999999</v>
      </c>
      <c r="H131" s="9">
        <v>16.009999999999998</v>
      </c>
      <c r="I131" s="9">
        <v>6.23</v>
      </c>
      <c r="J131" s="9">
        <v>14.04</v>
      </c>
      <c r="K131" s="9" t="s">
        <v>30</v>
      </c>
    </row>
    <row r="132" spans="1:11" x14ac:dyDescent="0.25">
      <c r="A132" s="3" t="s">
        <v>153</v>
      </c>
      <c r="B132" s="9" t="s">
        <v>30</v>
      </c>
      <c r="C132" s="9" t="s">
        <v>30</v>
      </c>
      <c r="D132" s="9" t="s">
        <v>30</v>
      </c>
      <c r="E132" s="9" t="s">
        <v>30</v>
      </c>
      <c r="F132" s="9" t="s">
        <v>30</v>
      </c>
      <c r="G132" s="9" t="s">
        <v>30</v>
      </c>
      <c r="H132" s="9" t="s">
        <v>30</v>
      </c>
      <c r="I132" s="9" t="s">
        <v>30</v>
      </c>
      <c r="J132" s="9" t="s">
        <v>30</v>
      </c>
      <c r="K132" s="9" t="s">
        <v>30</v>
      </c>
    </row>
    <row r="133" spans="1:11" x14ac:dyDescent="0.25">
      <c r="A133" s="2" t="s">
        <v>154</v>
      </c>
      <c r="B133" s="9">
        <v>6.32</v>
      </c>
      <c r="C133" s="9">
        <v>6.61</v>
      </c>
      <c r="D133" s="9">
        <v>7.2</v>
      </c>
      <c r="E133" s="9">
        <v>7.2</v>
      </c>
      <c r="F133" s="9">
        <v>7.5</v>
      </c>
      <c r="G133" s="9">
        <v>8</v>
      </c>
      <c r="H133" s="9">
        <v>7.05</v>
      </c>
      <c r="I133" s="9">
        <v>7.55</v>
      </c>
      <c r="J133" s="9">
        <v>8.2100000000000009</v>
      </c>
      <c r="K133" s="9" t="s">
        <v>30</v>
      </c>
    </row>
  </sheetData>
  <hyperlinks>
    <hyperlink ref="A2" location="'Cover page'!A1" display="'Cover page'!A1" xr:uid="{5F55F40E-8204-4D65-8068-EE63C9D1296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DA9C7-131E-4A55-94ED-A4864B75D31B}">
  <dimension ref="A1:K67"/>
  <sheetViews>
    <sheetView zoomScale="85" zoomScaleNormal="85" workbookViewId="0">
      <selection activeCell="B2" sqref="B2"/>
    </sheetView>
  </sheetViews>
  <sheetFormatPr defaultRowHeight="15" x14ac:dyDescent="0.25"/>
  <cols>
    <col min="1" max="1" width="60.7109375" bestFit="1" customWidth="1"/>
    <col min="2" max="2" width="17.42578125" bestFit="1" customWidth="1"/>
    <col min="3" max="10" width="7.85546875" bestFit="1" customWidth="1"/>
    <col min="11" max="11" width="8.85546875" bestFit="1" customWidth="1"/>
    <col min="12" max="12" width="24.140625" bestFit="1" customWidth="1"/>
    <col min="13" max="13" width="13.85546875" bestFit="1" customWidth="1"/>
    <col min="14" max="14" width="24.140625" bestFit="1" customWidth="1"/>
    <col min="15" max="15" width="13.85546875" bestFit="1" customWidth="1"/>
    <col min="16" max="16" width="24.140625" bestFit="1" customWidth="1"/>
    <col min="17" max="17" width="13.85546875" bestFit="1" customWidth="1"/>
    <col min="18" max="18" width="24.140625" bestFit="1" customWidth="1"/>
    <col min="19" max="19" width="13.85546875" bestFit="1" customWidth="1"/>
    <col min="20" max="20" width="24.140625" bestFit="1" customWidth="1"/>
    <col min="21" max="21" width="13.85546875" bestFit="1" customWidth="1"/>
  </cols>
  <sheetData>
    <row r="1" spans="1:11" ht="18" thickBot="1" x14ac:dyDescent="0.35">
      <c r="A1" s="4" t="str">
        <f>'Cover page'!$A$23</f>
        <v>Table 2.1. Claims (count) by Occupation (ANZSCO Sub major group), 10 years to 2024-25</v>
      </c>
      <c r="B1" s="5"/>
    </row>
    <row r="2" spans="1:11" ht="15.75" thickTop="1" x14ac:dyDescent="0.25">
      <c r="A2" s="5" t="s">
        <v>18</v>
      </c>
    </row>
    <row r="3" spans="1:11" hidden="1" x14ac:dyDescent="0.25">
      <c r="A3" s="1" t="s">
        <v>19</v>
      </c>
      <c r="B3" t="s" vm="1">
        <v>20</v>
      </c>
    </row>
    <row r="4" spans="1:11" hidden="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159</v>
      </c>
      <c r="B8" s="8">
        <v>4552</v>
      </c>
      <c r="C8" s="8">
        <v>4739</v>
      </c>
      <c r="D8" s="8">
        <v>4885</v>
      </c>
      <c r="E8" s="8">
        <v>5664</v>
      </c>
      <c r="F8" s="8">
        <v>6020</v>
      </c>
      <c r="G8" s="8">
        <v>6190</v>
      </c>
      <c r="H8" s="8">
        <v>5948</v>
      </c>
      <c r="I8" s="8">
        <v>6799</v>
      </c>
      <c r="J8" s="8">
        <v>7827</v>
      </c>
      <c r="K8" s="8">
        <v>7614</v>
      </c>
    </row>
    <row r="9" spans="1:11" x14ac:dyDescent="0.25">
      <c r="A9" s="3" t="s">
        <v>160</v>
      </c>
      <c r="B9" s="8" t="s">
        <v>30</v>
      </c>
      <c r="C9" s="8" t="s">
        <v>30</v>
      </c>
      <c r="D9" s="8" t="s">
        <v>30</v>
      </c>
      <c r="E9" s="8" t="s">
        <v>30</v>
      </c>
      <c r="F9" s="8" t="s">
        <v>30</v>
      </c>
      <c r="G9" s="8" t="s">
        <v>30</v>
      </c>
      <c r="H9" s="8" t="s">
        <v>30</v>
      </c>
      <c r="I9" s="8" t="s">
        <v>30</v>
      </c>
      <c r="J9" s="8">
        <v>7</v>
      </c>
      <c r="K9" s="8" t="s">
        <v>30</v>
      </c>
    </row>
    <row r="10" spans="1:11" x14ac:dyDescent="0.25">
      <c r="A10" s="3" t="s">
        <v>161</v>
      </c>
      <c r="B10" s="8">
        <v>603</v>
      </c>
      <c r="C10" s="8">
        <v>694</v>
      </c>
      <c r="D10" s="8">
        <v>609</v>
      </c>
      <c r="E10" s="8">
        <v>499</v>
      </c>
      <c r="F10" s="8">
        <v>678</v>
      </c>
      <c r="G10" s="8">
        <v>835</v>
      </c>
      <c r="H10" s="8">
        <v>886</v>
      </c>
      <c r="I10" s="8">
        <v>920</v>
      </c>
      <c r="J10" s="8">
        <v>1029</v>
      </c>
      <c r="K10" s="8">
        <v>921</v>
      </c>
    </row>
    <row r="11" spans="1:11" x14ac:dyDescent="0.25">
      <c r="A11" s="3" t="s">
        <v>162</v>
      </c>
      <c r="B11" s="8">
        <v>347</v>
      </c>
      <c r="C11" s="8">
        <v>350</v>
      </c>
      <c r="D11" s="8">
        <v>382</v>
      </c>
      <c r="E11" s="8">
        <v>466</v>
      </c>
      <c r="F11" s="8">
        <v>466</v>
      </c>
      <c r="G11" s="8">
        <v>495</v>
      </c>
      <c r="H11" s="8">
        <v>469</v>
      </c>
      <c r="I11" s="8">
        <v>434</v>
      </c>
      <c r="J11" s="8">
        <v>487</v>
      </c>
      <c r="K11" s="8">
        <v>458</v>
      </c>
    </row>
    <row r="12" spans="1:11" x14ac:dyDescent="0.25">
      <c r="A12" s="3" t="s">
        <v>163</v>
      </c>
      <c r="B12" s="8">
        <v>2053</v>
      </c>
      <c r="C12" s="8">
        <v>2097</v>
      </c>
      <c r="D12" s="8">
        <v>2323</v>
      </c>
      <c r="E12" s="8">
        <v>2970</v>
      </c>
      <c r="F12" s="8">
        <v>3074</v>
      </c>
      <c r="G12" s="8">
        <v>3079</v>
      </c>
      <c r="H12" s="8">
        <v>2700</v>
      </c>
      <c r="I12" s="8">
        <v>3353</v>
      </c>
      <c r="J12" s="8">
        <v>3734</v>
      </c>
      <c r="K12" s="8">
        <v>3590</v>
      </c>
    </row>
    <row r="13" spans="1:11" x14ac:dyDescent="0.25">
      <c r="A13" s="3" t="s">
        <v>164</v>
      </c>
      <c r="B13" s="8">
        <v>1545</v>
      </c>
      <c r="C13" s="8">
        <v>1598</v>
      </c>
      <c r="D13" s="8">
        <v>1571</v>
      </c>
      <c r="E13" s="8">
        <v>1726</v>
      </c>
      <c r="F13" s="8">
        <v>1801</v>
      </c>
      <c r="G13" s="8">
        <v>1780</v>
      </c>
      <c r="H13" s="8">
        <v>1892</v>
      </c>
      <c r="I13" s="8">
        <v>2091</v>
      </c>
      <c r="J13" s="8">
        <v>2570</v>
      </c>
      <c r="K13" s="8">
        <v>2641</v>
      </c>
    </row>
    <row r="14" spans="1:11" x14ac:dyDescent="0.25">
      <c r="A14" s="2" t="s">
        <v>165</v>
      </c>
      <c r="B14" s="8">
        <v>9652</v>
      </c>
      <c r="C14" s="8">
        <v>10786</v>
      </c>
      <c r="D14" s="8">
        <v>10847</v>
      </c>
      <c r="E14" s="8">
        <v>12071</v>
      </c>
      <c r="F14" s="8">
        <v>12302</v>
      </c>
      <c r="G14" s="8">
        <v>14560</v>
      </c>
      <c r="H14" s="8">
        <v>14888</v>
      </c>
      <c r="I14" s="8">
        <v>17939</v>
      </c>
      <c r="J14" s="8">
        <v>17822</v>
      </c>
      <c r="K14" s="8">
        <v>17534</v>
      </c>
    </row>
    <row r="15" spans="1:11" x14ac:dyDescent="0.25">
      <c r="A15" s="3" t="s">
        <v>166</v>
      </c>
      <c r="B15" s="8" t="s">
        <v>30</v>
      </c>
      <c r="C15" s="8" t="s">
        <v>30</v>
      </c>
      <c r="D15" s="8" t="s">
        <v>30</v>
      </c>
      <c r="E15" s="8" t="s">
        <v>30</v>
      </c>
      <c r="F15" s="8" t="s">
        <v>30</v>
      </c>
      <c r="G15" s="8" t="s">
        <v>30</v>
      </c>
      <c r="H15" s="8" t="s">
        <v>30</v>
      </c>
      <c r="I15" s="8" t="s">
        <v>30</v>
      </c>
      <c r="J15" s="8" t="s">
        <v>30</v>
      </c>
      <c r="K15" s="8" t="s">
        <v>30</v>
      </c>
    </row>
    <row r="16" spans="1:11" x14ac:dyDescent="0.25">
      <c r="A16" s="3" t="s">
        <v>167</v>
      </c>
      <c r="B16" s="8">
        <v>265</v>
      </c>
      <c r="C16" s="8">
        <v>259</v>
      </c>
      <c r="D16" s="8">
        <v>273</v>
      </c>
      <c r="E16" s="8">
        <v>321</v>
      </c>
      <c r="F16" s="8">
        <v>306</v>
      </c>
      <c r="G16" s="8">
        <v>317</v>
      </c>
      <c r="H16" s="8">
        <v>268</v>
      </c>
      <c r="I16" s="8">
        <v>294</v>
      </c>
      <c r="J16" s="8">
        <v>320</v>
      </c>
      <c r="K16" s="8">
        <v>339</v>
      </c>
    </row>
    <row r="17" spans="1:11" x14ac:dyDescent="0.25">
      <c r="A17" s="3" t="s">
        <v>168</v>
      </c>
      <c r="B17" s="8">
        <v>1223</v>
      </c>
      <c r="C17" s="8">
        <v>1436</v>
      </c>
      <c r="D17" s="8">
        <v>1326</v>
      </c>
      <c r="E17" s="8">
        <v>1310</v>
      </c>
      <c r="F17" s="8">
        <v>1231</v>
      </c>
      <c r="G17" s="8">
        <v>1787</v>
      </c>
      <c r="H17" s="8">
        <v>1590</v>
      </c>
      <c r="I17" s="8">
        <v>2387</v>
      </c>
      <c r="J17" s="8">
        <v>2088</v>
      </c>
      <c r="K17" s="8">
        <v>2062</v>
      </c>
    </row>
    <row r="18" spans="1:11" x14ac:dyDescent="0.25">
      <c r="A18" s="3" t="s">
        <v>169</v>
      </c>
      <c r="B18" s="8">
        <v>1199</v>
      </c>
      <c r="C18" s="8">
        <v>1460</v>
      </c>
      <c r="D18" s="8">
        <v>1358</v>
      </c>
      <c r="E18" s="8">
        <v>1366</v>
      </c>
      <c r="F18" s="8">
        <v>1303</v>
      </c>
      <c r="G18" s="8">
        <v>1218</v>
      </c>
      <c r="H18" s="8">
        <v>1284</v>
      </c>
      <c r="I18" s="8">
        <v>1396</v>
      </c>
      <c r="J18" s="8">
        <v>1601</v>
      </c>
      <c r="K18" s="8">
        <v>1556</v>
      </c>
    </row>
    <row r="19" spans="1:11" x14ac:dyDescent="0.25">
      <c r="A19" s="3" t="s">
        <v>170</v>
      </c>
      <c r="B19" s="8">
        <v>3052</v>
      </c>
      <c r="C19" s="8">
        <v>3488</v>
      </c>
      <c r="D19" s="8">
        <v>3445</v>
      </c>
      <c r="E19" s="8">
        <v>3997</v>
      </c>
      <c r="F19" s="8">
        <v>4058</v>
      </c>
      <c r="G19" s="8">
        <v>4585</v>
      </c>
      <c r="H19" s="8">
        <v>5133</v>
      </c>
      <c r="I19" s="8">
        <v>6710</v>
      </c>
      <c r="J19" s="8">
        <v>6318</v>
      </c>
      <c r="K19" s="8">
        <v>5969</v>
      </c>
    </row>
    <row r="20" spans="1:11" x14ac:dyDescent="0.25">
      <c r="A20" s="3" t="s">
        <v>171</v>
      </c>
      <c r="B20" s="8">
        <v>3087</v>
      </c>
      <c r="C20" s="8">
        <v>3302</v>
      </c>
      <c r="D20" s="8">
        <v>3570</v>
      </c>
      <c r="E20" s="8">
        <v>4024</v>
      </c>
      <c r="F20" s="8">
        <v>4219</v>
      </c>
      <c r="G20" s="8">
        <v>5503</v>
      </c>
      <c r="H20" s="8">
        <v>5461</v>
      </c>
      <c r="I20" s="8">
        <v>5689</v>
      </c>
      <c r="J20" s="8">
        <v>5849</v>
      </c>
      <c r="K20" s="8">
        <v>6060</v>
      </c>
    </row>
    <row r="21" spans="1:11" x14ac:dyDescent="0.25">
      <c r="A21" s="3" t="s">
        <v>172</v>
      </c>
      <c r="B21" s="8">
        <v>144</v>
      </c>
      <c r="C21" s="8">
        <v>138</v>
      </c>
      <c r="D21" s="8">
        <v>134</v>
      </c>
      <c r="E21" s="8">
        <v>149</v>
      </c>
      <c r="F21" s="8">
        <v>177</v>
      </c>
      <c r="G21" s="8">
        <v>133</v>
      </c>
      <c r="H21" s="8">
        <v>115</v>
      </c>
      <c r="I21" s="8">
        <v>149</v>
      </c>
      <c r="J21" s="8">
        <v>175</v>
      </c>
      <c r="K21" s="8">
        <v>164</v>
      </c>
    </row>
    <row r="22" spans="1:11" x14ac:dyDescent="0.25">
      <c r="A22" s="3" t="s">
        <v>173</v>
      </c>
      <c r="B22" s="8">
        <v>681</v>
      </c>
      <c r="C22" s="8">
        <v>701</v>
      </c>
      <c r="D22" s="8">
        <v>741</v>
      </c>
      <c r="E22" s="8">
        <v>903</v>
      </c>
      <c r="F22" s="8">
        <v>1004</v>
      </c>
      <c r="G22" s="8">
        <v>1014</v>
      </c>
      <c r="H22" s="8">
        <v>1036</v>
      </c>
      <c r="I22" s="8">
        <v>1314</v>
      </c>
      <c r="J22" s="8">
        <v>1469</v>
      </c>
      <c r="K22" s="8">
        <v>1381</v>
      </c>
    </row>
    <row r="23" spans="1:11" x14ac:dyDescent="0.25">
      <c r="A23" s="2" t="s">
        <v>174</v>
      </c>
      <c r="B23" s="8">
        <v>18530</v>
      </c>
      <c r="C23" s="8">
        <v>19253</v>
      </c>
      <c r="D23" s="8">
        <v>19344</v>
      </c>
      <c r="E23" s="8">
        <v>20586</v>
      </c>
      <c r="F23" s="8">
        <v>22090</v>
      </c>
      <c r="G23" s="8">
        <v>22424</v>
      </c>
      <c r="H23" s="8">
        <v>21477</v>
      </c>
      <c r="I23" s="8">
        <v>22886</v>
      </c>
      <c r="J23" s="8">
        <v>24950</v>
      </c>
      <c r="K23" s="8">
        <v>25756</v>
      </c>
    </row>
    <row r="24" spans="1:11" x14ac:dyDescent="0.25">
      <c r="A24" s="3" t="s">
        <v>175</v>
      </c>
      <c r="B24" s="8" t="s">
        <v>30</v>
      </c>
      <c r="C24" s="8" t="s">
        <v>30</v>
      </c>
      <c r="D24" s="8" t="s">
        <v>30</v>
      </c>
      <c r="E24" s="8" t="s">
        <v>30</v>
      </c>
      <c r="F24" s="8">
        <v>6</v>
      </c>
      <c r="G24" s="8" t="s">
        <v>30</v>
      </c>
      <c r="H24" s="8" t="s">
        <v>30</v>
      </c>
      <c r="I24" s="8" t="s">
        <v>30</v>
      </c>
      <c r="J24" s="8" t="s">
        <v>30</v>
      </c>
      <c r="K24" s="8">
        <v>5</v>
      </c>
    </row>
    <row r="25" spans="1:11" x14ac:dyDescent="0.25">
      <c r="A25" s="3" t="s">
        <v>176</v>
      </c>
      <c r="B25" s="8">
        <v>834</v>
      </c>
      <c r="C25" s="8">
        <v>943</v>
      </c>
      <c r="D25" s="8">
        <v>978</v>
      </c>
      <c r="E25" s="8">
        <v>1000</v>
      </c>
      <c r="F25" s="8">
        <v>983</v>
      </c>
      <c r="G25" s="8">
        <v>999</v>
      </c>
      <c r="H25" s="8">
        <v>1112</v>
      </c>
      <c r="I25" s="8">
        <v>1293</v>
      </c>
      <c r="J25" s="8">
        <v>1354</v>
      </c>
      <c r="K25" s="8">
        <v>1421</v>
      </c>
    </row>
    <row r="26" spans="1:11" x14ac:dyDescent="0.25">
      <c r="A26" s="3" t="s">
        <v>177</v>
      </c>
      <c r="B26" s="8">
        <v>4897</v>
      </c>
      <c r="C26" s="8">
        <v>4840</v>
      </c>
      <c r="D26" s="8">
        <v>4859</v>
      </c>
      <c r="E26" s="8">
        <v>5175</v>
      </c>
      <c r="F26" s="8">
        <v>5553</v>
      </c>
      <c r="G26" s="8">
        <v>5407</v>
      </c>
      <c r="H26" s="8">
        <v>5144</v>
      </c>
      <c r="I26" s="8">
        <v>5169</v>
      </c>
      <c r="J26" s="8">
        <v>5904</v>
      </c>
      <c r="K26" s="8">
        <v>5911</v>
      </c>
    </row>
    <row r="27" spans="1:11" x14ac:dyDescent="0.25">
      <c r="A27" s="3" t="s">
        <v>178</v>
      </c>
      <c r="B27" s="8">
        <v>4714</v>
      </c>
      <c r="C27" s="8">
        <v>5027</v>
      </c>
      <c r="D27" s="8">
        <v>5295</v>
      </c>
      <c r="E27" s="8">
        <v>5347</v>
      </c>
      <c r="F27" s="8">
        <v>5838</v>
      </c>
      <c r="G27" s="8">
        <v>5872</v>
      </c>
      <c r="H27" s="8">
        <v>5719</v>
      </c>
      <c r="I27" s="8">
        <v>6136</v>
      </c>
      <c r="J27" s="8">
        <v>6333</v>
      </c>
      <c r="K27" s="8">
        <v>6666</v>
      </c>
    </row>
    <row r="28" spans="1:11" x14ac:dyDescent="0.25">
      <c r="A28" s="3" t="s">
        <v>179</v>
      </c>
      <c r="B28" s="8">
        <v>1892</v>
      </c>
      <c r="C28" s="8">
        <v>2007</v>
      </c>
      <c r="D28" s="8">
        <v>2082</v>
      </c>
      <c r="E28" s="8">
        <v>2208</v>
      </c>
      <c r="F28" s="8">
        <v>2349</v>
      </c>
      <c r="G28" s="8">
        <v>2442</v>
      </c>
      <c r="H28" s="8">
        <v>2239</v>
      </c>
      <c r="I28" s="8">
        <v>2347</v>
      </c>
      <c r="J28" s="8">
        <v>2704</v>
      </c>
      <c r="K28" s="8">
        <v>2902</v>
      </c>
    </row>
    <row r="29" spans="1:11" x14ac:dyDescent="0.25">
      <c r="A29" s="3" t="s">
        <v>180</v>
      </c>
      <c r="B29" s="8">
        <v>2267</v>
      </c>
      <c r="C29" s="8">
        <v>2290</v>
      </c>
      <c r="D29" s="8">
        <v>2170</v>
      </c>
      <c r="E29" s="8">
        <v>2339</v>
      </c>
      <c r="F29" s="8">
        <v>2340</v>
      </c>
      <c r="G29" s="8">
        <v>2430</v>
      </c>
      <c r="H29" s="8">
        <v>2417</v>
      </c>
      <c r="I29" s="8">
        <v>2767</v>
      </c>
      <c r="J29" s="8">
        <v>2869</v>
      </c>
      <c r="K29" s="8">
        <v>2909</v>
      </c>
    </row>
    <row r="30" spans="1:11" x14ac:dyDescent="0.25">
      <c r="A30" s="3" t="s">
        <v>181</v>
      </c>
      <c r="B30" s="8">
        <v>1858</v>
      </c>
      <c r="C30" s="8">
        <v>1852</v>
      </c>
      <c r="D30" s="8">
        <v>1794</v>
      </c>
      <c r="E30" s="8">
        <v>2015</v>
      </c>
      <c r="F30" s="8">
        <v>2327</v>
      </c>
      <c r="G30" s="8">
        <v>2498</v>
      </c>
      <c r="H30" s="8">
        <v>2453</v>
      </c>
      <c r="I30" s="8">
        <v>2570</v>
      </c>
      <c r="J30" s="8">
        <v>2868</v>
      </c>
      <c r="K30" s="8">
        <v>2900</v>
      </c>
    </row>
    <row r="31" spans="1:11" x14ac:dyDescent="0.25">
      <c r="A31" s="3" t="s">
        <v>182</v>
      </c>
      <c r="B31" s="8">
        <v>2065</v>
      </c>
      <c r="C31" s="8">
        <v>2293</v>
      </c>
      <c r="D31" s="8">
        <v>2164</v>
      </c>
      <c r="E31" s="8">
        <v>2499</v>
      </c>
      <c r="F31" s="8">
        <v>2694</v>
      </c>
      <c r="G31" s="8">
        <v>2773</v>
      </c>
      <c r="H31" s="8">
        <v>2390</v>
      </c>
      <c r="I31" s="8">
        <v>2601</v>
      </c>
      <c r="J31" s="8">
        <v>2916</v>
      </c>
      <c r="K31" s="8">
        <v>3042</v>
      </c>
    </row>
    <row r="32" spans="1:11" x14ac:dyDescent="0.25">
      <c r="A32" s="2" t="s">
        <v>183</v>
      </c>
      <c r="B32" s="8">
        <v>16816</v>
      </c>
      <c r="C32" s="8">
        <v>17664</v>
      </c>
      <c r="D32" s="8">
        <v>18582</v>
      </c>
      <c r="E32" s="8">
        <v>22209</v>
      </c>
      <c r="F32" s="8">
        <v>23703</v>
      </c>
      <c r="G32" s="8">
        <v>26683</v>
      </c>
      <c r="H32" s="8">
        <v>29597</v>
      </c>
      <c r="I32" s="8">
        <v>32261</v>
      </c>
      <c r="J32" s="8">
        <v>32802</v>
      </c>
      <c r="K32" s="8">
        <v>33840</v>
      </c>
    </row>
    <row r="33" spans="1:11" x14ac:dyDescent="0.25">
      <c r="A33" s="3" t="s">
        <v>184</v>
      </c>
      <c r="B33" s="8" t="s">
        <v>30</v>
      </c>
      <c r="C33" s="8" t="s">
        <v>30</v>
      </c>
      <c r="D33" s="8" t="s">
        <v>30</v>
      </c>
      <c r="E33" s="8" t="s">
        <v>30</v>
      </c>
      <c r="F33" s="8" t="s">
        <v>30</v>
      </c>
      <c r="G33" s="8" t="s">
        <v>30</v>
      </c>
      <c r="H33" s="8" t="s">
        <v>30</v>
      </c>
      <c r="I33" s="8" t="s">
        <v>30</v>
      </c>
      <c r="J33" s="8" t="s">
        <v>30</v>
      </c>
      <c r="K33" s="8" t="s">
        <v>30</v>
      </c>
    </row>
    <row r="34" spans="1:11" x14ac:dyDescent="0.25">
      <c r="A34" s="3" t="s">
        <v>185</v>
      </c>
      <c r="B34" s="8">
        <v>2719</v>
      </c>
      <c r="C34" s="8">
        <v>2831</v>
      </c>
      <c r="D34" s="8">
        <v>3096</v>
      </c>
      <c r="E34" s="8">
        <v>3945</v>
      </c>
      <c r="F34" s="8">
        <v>4233</v>
      </c>
      <c r="G34" s="8">
        <v>4662</v>
      </c>
      <c r="H34" s="8">
        <v>4822</v>
      </c>
      <c r="I34" s="8">
        <v>5203</v>
      </c>
      <c r="J34" s="8">
        <v>5897</v>
      </c>
      <c r="K34" s="8">
        <v>6046</v>
      </c>
    </row>
    <row r="35" spans="1:11" x14ac:dyDescent="0.25">
      <c r="A35" s="3" t="s">
        <v>186</v>
      </c>
      <c r="B35" s="8">
        <v>7004</v>
      </c>
      <c r="C35" s="8">
        <v>7723</v>
      </c>
      <c r="D35" s="8">
        <v>7786</v>
      </c>
      <c r="E35" s="8">
        <v>9079</v>
      </c>
      <c r="F35" s="8">
        <v>9879</v>
      </c>
      <c r="G35" s="8">
        <v>11942</v>
      </c>
      <c r="H35" s="8">
        <v>11008</v>
      </c>
      <c r="I35" s="8">
        <v>12509</v>
      </c>
      <c r="J35" s="8">
        <v>13523</v>
      </c>
      <c r="K35" s="8">
        <v>14526</v>
      </c>
    </row>
    <row r="36" spans="1:11" x14ac:dyDescent="0.25">
      <c r="A36" s="3" t="s">
        <v>187</v>
      </c>
      <c r="B36" s="8">
        <v>1679</v>
      </c>
      <c r="C36" s="8">
        <v>1586</v>
      </c>
      <c r="D36" s="8">
        <v>1822</v>
      </c>
      <c r="E36" s="8">
        <v>1923</v>
      </c>
      <c r="F36" s="8">
        <v>1983</v>
      </c>
      <c r="G36" s="8">
        <v>2013</v>
      </c>
      <c r="H36" s="8">
        <v>2722</v>
      </c>
      <c r="I36" s="8">
        <v>2364</v>
      </c>
      <c r="J36" s="8">
        <v>2303</v>
      </c>
      <c r="K36" s="8">
        <v>2415</v>
      </c>
    </row>
    <row r="37" spans="1:11" x14ac:dyDescent="0.25">
      <c r="A37" s="3" t="s">
        <v>188</v>
      </c>
      <c r="B37" s="8">
        <v>4306</v>
      </c>
      <c r="C37" s="8">
        <v>4303</v>
      </c>
      <c r="D37" s="8">
        <v>4621</v>
      </c>
      <c r="E37" s="8">
        <v>5746</v>
      </c>
      <c r="F37" s="8">
        <v>6118</v>
      </c>
      <c r="G37" s="8">
        <v>6758</v>
      </c>
      <c r="H37" s="8">
        <v>9617</v>
      </c>
      <c r="I37" s="8">
        <v>10491</v>
      </c>
      <c r="J37" s="8">
        <v>9243</v>
      </c>
      <c r="K37" s="8">
        <v>8922</v>
      </c>
    </row>
    <row r="38" spans="1:11" x14ac:dyDescent="0.25">
      <c r="A38" s="3" t="s">
        <v>189</v>
      </c>
      <c r="B38" s="8">
        <v>1108</v>
      </c>
      <c r="C38" s="8">
        <v>1221</v>
      </c>
      <c r="D38" s="8">
        <v>1257</v>
      </c>
      <c r="E38" s="8">
        <v>1516</v>
      </c>
      <c r="F38" s="8">
        <v>1490</v>
      </c>
      <c r="G38" s="8">
        <v>1307</v>
      </c>
      <c r="H38" s="8">
        <v>1428</v>
      </c>
      <c r="I38" s="8">
        <v>1694</v>
      </c>
      <c r="J38" s="8">
        <v>1836</v>
      </c>
      <c r="K38" s="8">
        <v>1931</v>
      </c>
    </row>
    <row r="39" spans="1:11" x14ac:dyDescent="0.25">
      <c r="A39" s="2" t="s">
        <v>190</v>
      </c>
      <c r="B39" s="8">
        <v>5077</v>
      </c>
      <c r="C39" s="8">
        <v>4853</v>
      </c>
      <c r="D39" s="8">
        <v>5242</v>
      </c>
      <c r="E39" s="8">
        <v>5536</v>
      </c>
      <c r="F39" s="8">
        <v>5666</v>
      </c>
      <c r="G39" s="8">
        <v>5918</v>
      </c>
      <c r="H39" s="8">
        <v>5234</v>
      </c>
      <c r="I39" s="8">
        <v>5722</v>
      </c>
      <c r="J39" s="8">
        <v>6269</v>
      </c>
      <c r="K39" s="8">
        <v>6026</v>
      </c>
    </row>
    <row r="40" spans="1:11" x14ac:dyDescent="0.25">
      <c r="A40" s="3" t="s">
        <v>191</v>
      </c>
      <c r="B40" s="8" t="s">
        <v>30</v>
      </c>
      <c r="C40" s="8" t="s">
        <v>30</v>
      </c>
      <c r="D40" s="8" t="s">
        <v>30</v>
      </c>
      <c r="E40" s="8" t="s">
        <v>30</v>
      </c>
      <c r="F40" s="8" t="s">
        <v>30</v>
      </c>
      <c r="G40" s="8" t="s">
        <v>30</v>
      </c>
      <c r="H40" s="8" t="s">
        <v>30</v>
      </c>
      <c r="I40" s="8" t="s">
        <v>30</v>
      </c>
      <c r="J40" s="8" t="s">
        <v>30</v>
      </c>
      <c r="K40" s="8" t="s">
        <v>30</v>
      </c>
    </row>
    <row r="41" spans="1:11" x14ac:dyDescent="0.25">
      <c r="A41" s="3" t="s">
        <v>192</v>
      </c>
      <c r="B41" s="8">
        <v>384</v>
      </c>
      <c r="C41" s="8">
        <v>380</v>
      </c>
      <c r="D41" s="8">
        <v>422</v>
      </c>
      <c r="E41" s="8">
        <v>457</v>
      </c>
      <c r="F41" s="8">
        <v>434</v>
      </c>
      <c r="G41" s="8">
        <v>468</v>
      </c>
      <c r="H41" s="8">
        <v>410</v>
      </c>
      <c r="I41" s="8">
        <v>464</v>
      </c>
      <c r="J41" s="8">
        <v>537</v>
      </c>
      <c r="K41" s="8">
        <v>603</v>
      </c>
    </row>
    <row r="42" spans="1:11" x14ac:dyDescent="0.25">
      <c r="A42" s="3" t="s">
        <v>193</v>
      </c>
      <c r="B42" s="8">
        <v>141</v>
      </c>
      <c r="C42" s="8">
        <v>161</v>
      </c>
      <c r="D42" s="8">
        <v>163</v>
      </c>
      <c r="E42" s="8">
        <v>132</v>
      </c>
      <c r="F42" s="8">
        <v>146</v>
      </c>
      <c r="G42" s="8">
        <v>124</v>
      </c>
      <c r="H42" s="8">
        <v>123</v>
      </c>
      <c r="I42" s="8">
        <v>128</v>
      </c>
      <c r="J42" s="8">
        <v>143</v>
      </c>
      <c r="K42" s="8">
        <v>144</v>
      </c>
    </row>
    <row r="43" spans="1:11" x14ac:dyDescent="0.25">
      <c r="A43" s="3" t="s">
        <v>194</v>
      </c>
      <c r="B43" s="8">
        <v>829</v>
      </c>
      <c r="C43" s="8">
        <v>655</v>
      </c>
      <c r="D43" s="8">
        <v>562</v>
      </c>
      <c r="E43" s="8">
        <v>639</v>
      </c>
      <c r="F43" s="8">
        <v>700</v>
      </c>
      <c r="G43" s="8">
        <v>730</v>
      </c>
      <c r="H43" s="8">
        <v>638</v>
      </c>
      <c r="I43" s="8">
        <v>687</v>
      </c>
      <c r="J43" s="8">
        <v>770</v>
      </c>
      <c r="K43" s="8">
        <v>686</v>
      </c>
    </row>
    <row r="44" spans="1:11" x14ac:dyDescent="0.25">
      <c r="A44" s="3" t="s">
        <v>195</v>
      </c>
      <c r="B44" s="8">
        <v>523</v>
      </c>
      <c r="C44" s="8">
        <v>488</v>
      </c>
      <c r="D44" s="8">
        <v>528</v>
      </c>
      <c r="E44" s="8">
        <v>534</v>
      </c>
      <c r="F44" s="8">
        <v>526</v>
      </c>
      <c r="G44" s="8">
        <v>562</v>
      </c>
      <c r="H44" s="8">
        <v>535</v>
      </c>
      <c r="I44" s="8">
        <v>501</v>
      </c>
      <c r="J44" s="8">
        <v>607</v>
      </c>
      <c r="K44" s="8">
        <v>587</v>
      </c>
    </row>
    <row r="45" spans="1:11" x14ac:dyDescent="0.25">
      <c r="A45" s="3" t="s">
        <v>196</v>
      </c>
      <c r="B45" s="8">
        <v>447</v>
      </c>
      <c r="C45" s="8">
        <v>398</v>
      </c>
      <c r="D45" s="8">
        <v>421</v>
      </c>
      <c r="E45" s="8">
        <v>464</v>
      </c>
      <c r="F45" s="8">
        <v>457</v>
      </c>
      <c r="G45" s="8">
        <v>394</v>
      </c>
      <c r="H45" s="8">
        <v>335</v>
      </c>
      <c r="I45" s="8">
        <v>340</v>
      </c>
      <c r="J45" s="8">
        <v>421</v>
      </c>
      <c r="K45" s="8">
        <v>414</v>
      </c>
    </row>
    <row r="46" spans="1:11" x14ac:dyDescent="0.25">
      <c r="A46" s="3" t="s">
        <v>197</v>
      </c>
      <c r="B46" s="8">
        <v>844</v>
      </c>
      <c r="C46" s="8">
        <v>963</v>
      </c>
      <c r="D46" s="8">
        <v>1022</v>
      </c>
      <c r="E46" s="8">
        <v>1231</v>
      </c>
      <c r="F46" s="8">
        <v>1342</v>
      </c>
      <c r="G46" s="8">
        <v>1527</v>
      </c>
      <c r="H46" s="8">
        <v>1345</v>
      </c>
      <c r="I46" s="8">
        <v>1369</v>
      </c>
      <c r="J46" s="8">
        <v>1513</v>
      </c>
      <c r="K46" s="8">
        <v>1443</v>
      </c>
    </row>
    <row r="47" spans="1:11" x14ac:dyDescent="0.25">
      <c r="A47" s="3" t="s">
        <v>198</v>
      </c>
      <c r="B47" s="8">
        <v>1909</v>
      </c>
      <c r="C47" s="8">
        <v>1808</v>
      </c>
      <c r="D47" s="8">
        <v>2124</v>
      </c>
      <c r="E47" s="8">
        <v>2079</v>
      </c>
      <c r="F47" s="8">
        <v>2061</v>
      </c>
      <c r="G47" s="8">
        <v>2112</v>
      </c>
      <c r="H47" s="8">
        <v>1848</v>
      </c>
      <c r="I47" s="8">
        <v>2233</v>
      </c>
      <c r="J47" s="8">
        <v>2278</v>
      </c>
      <c r="K47" s="8">
        <v>2149</v>
      </c>
    </row>
    <row r="48" spans="1:11" x14ac:dyDescent="0.25">
      <c r="A48" s="2" t="s">
        <v>199</v>
      </c>
      <c r="B48" s="8">
        <v>5302</v>
      </c>
      <c r="C48" s="8">
        <v>5091</v>
      </c>
      <c r="D48" s="8">
        <v>4822</v>
      </c>
      <c r="E48" s="8">
        <v>5046</v>
      </c>
      <c r="F48" s="8">
        <v>5155</v>
      </c>
      <c r="G48" s="8">
        <v>4895</v>
      </c>
      <c r="H48" s="8">
        <v>4511</v>
      </c>
      <c r="I48" s="8">
        <v>5100</v>
      </c>
      <c r="J48" s="8">
        <v>5523</v>
      </c>
      <c r="K48" s="8">
        <v>5009</v>
      </c>
    </row>
    <row r="49" spans="1:11" x14ac:dyDescent="0.25">
      <c r="A49" s="3" t="s">
        <v>200</v>
      </c>
      <c r="B49" s="8" t="s">
        <v>30</v>
      </c>
      <c r="C49" s="8" t="s">
        <v>30</v>
      </c>
      <c r="D49" s="8" t="s">
        <v>30</v>
      </c>
      <c r="E49" s="8" t="s">
        <v>30</v>
      </c>
      <c r="F49" s="8" t="s">
        <v>30</v>
      </c>
      <c r="G49" s="8" t="s">
        <v>30</v>
      </c>
      <c r="H49" s="8" t="s">
        <v>30</v>
      </c>
      <c r="I49" s="8" t="s">
        <v>30</v>
      </c>
      <c r="J49" s="8" t="s">
        <v>30</v>
      </c>
      <c r="K49" s="8" t="s">
        <v>30</v>
      </c>
    </row>
    <row r="50" spans="1:11" x14ac:dyDescent="0.25">
      <c r="A50" s="3" t="s">
        <v>201</v>
      </c>
      <c r="B50" s="8">
        <v>619</v>
      </c>
      <c r="C50" s="8">
        <v>590</v>
      </c>
      <c r="D50" s="8">
        <v>639</v>
      </c>
      <c r="E50" s="8">
        <v>740</v>
      </c>
      <c r="F50" s="8">
        <v>730</v>
      </c>
      <c r="G50" s="8">
        <v>622</v>
      </c>
      <c r="H50" s="8">
        <v>532</v>
      </c>
      <c r="I50" s="8">
        <v>660</v>
      </c>
      <c r="J50" s="8">
        <v>713</v>
      </c>
      <c r="K50" s="8">
        <v>667</v>
      </c>
    </row>
    <row r="51" spans="1:11" x14ac:dyDescent="0.25">
      <c r="A51" s="3" t="s">
        <v>202</v>
      </c>
      <c r="B51" s="8">
        <v>4079</v>
      </c>
      <c r="C51" s="8">
        <v>3830</v>
      </c>
      <c r="D51" s="8">
        <v>3588</v>
      </c>
      <c r="E51" s="8">
        <v>3710</v>
      </c>
      <c r="F51" s="8">
        <v>3864</v>
      </c>
      <c r="G51" s="8">
        <v>3667</v>
      </c>
      <c r="H51" s="8">
        <v>3533</v>
      </c>
      <c r="I51" s="8">
        <v>3863</v>
      </c>
      <c r="J51" s="8">
        <v>4290</v>
      </c>
      <c r="K51" s="8">
        <v>3841</v>
      </c>
    </row>
    <row r="52" spans="1:11" x14ac:dyDescent="0.25">
      <c r="A52" s="3" t="s">
        <v>203</v>
      </c>
      <c r="B52" s="8">
        <v>604</v>
      </c>
      <c r="C52" s="8">
        <v>671</v>
      </c>
      <c r="D52" s="8">
        <v>595</v>
      </c>
      <c r="E52" s="8">
        <v>596</v>
      </c>
      <c r="F52" s="8">
        <v>561</v>
      </c>
      <c r="G52" s="8">
        <v>606</v>
      </c>
      <c r="H52" s="8">
        <v>446</v>
      </c>
      <c r="I52" s="8">
        <v>577</v>
      </c>
      <c r="J52" s="8">
        <v>520</v>
      </c>
      <c r="K52" s="8">
        <v>501</v>
      </c>
    </row>
    <row r="53" spans="1:11" x14ac:dyDescent="0.25">
      <c r="A53" s="2" t="s">
        <v>204</v>
      </c>
      <c r="B53" s="8">
        <v>14640</v>
      </c>
      <c r="C53" s="8">
        <v>14920</v>
      </c>
      <c r="D53" s="8">
        <v>14727</v>
      </c>
      <c r="E53" s="8">
        <v>16123</v>
      </c>
      <c r="F53" s="8">
        <v>16205</v>
      </c>
      <c r="G53" s="8">
        <v>16630</v>
      </c>
      <c r="H53" s="8">
        <v>17198</v>
      </c>
      <c r="I53" s="8">
        <v>17701</v>
      </c>
      <c r="J53" s="8">
        <v>18829</v>
      </c>
      <c r="K53" s="8">
        <v>19161</v>
      </c>
    </row>
    <row r="54" spans="1:11" x14ac:dyDescent="0.25">
      <c r="A54" s="3" t="s">
        <v>205</v>
      </c>
      <c r="B54" s="8" t="s">
        <v>30</v>
      </c>
      <c r="C54" s="8" t="s">
        <v>30</v>
      </c>
      <c r="D54" s="8" t="s">
        <v>30</v>
      </c>
      <c r="E54" s="8">
        <v>5</v>
      </c>
      <c r="F54" s="8" t="s">
        <v>30</v>
      </c>
      <c r="G54" s="8" t="s">
        <v>30</v>
      </c>
      <c r="H54" s="8" t="s">
        <v>30</v>
      </c>
      <c r="I54" s="8" t="s">
        <v>30</v>
      </c>
      <c r="J54" s="8" t="s">
        <v>30</v>
      </c>
      <c r="K54" s="8">
        <v>9</v>
      </c>
    </row>
    <row r="55" spans="1:11" x14ac:dyDescent="0.25">
      <c r="A55" s="3" t="s">
        <v>206</v>
      </c>
      <c r="B55" s="8">
        <v>3027</v>
      </c>
      <c r="C55" s="8">
        <v>3027</v>
      </c>
      <c r="D55" s="8">
        <v>3073</v>
      </c>
      <c r="E55" s="8">
        <v>3456</v>
      </c>
      <c r="F55" s="8">
        <v>3638</v>
      </c>
      <c r="G55" s="8">
        <v>3719</v>
      </c>
      <c r="H55" s="8">
        <v>3463</v>
      </c>
      <c r="I55" s="8">
        <v>3858</v>
      </c>
      <c r="J55" s="8">
        <v>4195</v>
      </c>
      <c r="K55" s="8">
        <v>4250</v>
      </c>
    </row>
    <row r="56" spans="1:11" x14ac:dyDescent="0.25">
      <c r="A56" s="3" t="s">
        <v>207</v>
      </c>
      <c r="B56" s="8">
        <v>2040</v>
      </c>
      <c r="C56" s="8">
        <v>2090</v>
      </c>
      <c r="D56" s="8">
        <v>1939</v>
      </c>
      <c r="E56" s="8">
        <v>2184</v>
      </c>
      <c r="F56" s="8">
        <v>2192</v>
      </c>
      <c r="G56" s="8">
        <v>2083</v>
      </c>
      <c r="H56" s="8">
        <v>2106</v>
      </c>
      <c r="I56" s="8">
        <v>2294</v>
      </c>
      <c r="J56" s="8">
        <v>2538</v>
      </c>
      <c r="K56" s="8">
        <v>2346</v>
      </c>
    </row>
    <row r="57" spans="1:11" x14ac:dyDescent="0.25">
      <c r="A57" s="3" t="s">
        <v>208</v>
      </c>
      <c r="B57" s="8">
        <v>7004</v>
      </c>
      <c r="C57" s="8">
        <v>7247</v>
      </c>
      <c r="D57" s="8">
        <v>7071</v>
      </c>
      <c r="E57" s="8">
        <v>7390</v>
      </c>
      <c r="F57" s="8">
        <v>7313</v>
      </c>
      <c r="G57" s="8">
        <v>7479</v>
      </c>
      <c r="H57" s="8">
        <v>7597</v>
      </c>
      <c r="I57" s="8">
        <v>7977</v>
      </c>
      <c r="J57" s="8">
        <v>8354</v>
      </c>
      <c r="K57" s="8">
        <v>8285</v>
      </c>
    </row>
    <row r="58" spans="1:11" x14ac:dyDescent="0.25">
      <c r="A58" s="3" t="s">
        <v>209</v>
      </c>
      <c r="B58" s="8">
        <v>2566</v>
      </c>
      <c r="C58" s="8">
        <v>2554</v>
      </c>
      <c r="D58" s="8">
        <v>2641</v>
      </c>
      <c r="E58" s="8">
        <v>3088</v>
      </c>
      <c r="F58" s="8">
        <v>3060</v>
      </c>
      <c r="G58" s="8">
        <v>3347</v>
      </c>
      <c r="H58" s="8">
        <v>4030</v>
      </c>
      <c r="I58" s="8">
        <v>3569</v>
      </c>
      <c r="J58" s="8">
        <v>3740</v>
      </c>
      <c r="K58" s="8">
        <v>4271</v>
      </c>
    </row>
    <row r="59" spans="1:11" x14ac:dyDescent="0.25">
      <c r="A59" s="2" t="s">
        <v>210</v>
      </c>
      <c r="B59" s="8">
        <v>25877</v>
      </c>
      <c r="C59" s="8">
        <v>25765</v>
      </c>
      <c r="D59" s="8">
        <v>26568</v>
      </c>
      <c r="E59" s="8">
        <v>27594</v>
      </c>
      <c r="F59" s="8">
        <v>28461</v>
      </c>
      <c r="G59" s="8">
        <v>32900</v>
      </c>
      <c r="H59" s="8">
        <v>34988</v>
      </c>
      <c r="I59" s="8">
        <v>36313</v>
      </c>
      <c r="J59" s="8">
        <v>35989</v>
      </c>
      <c r="K59" s="8">
        <v>31127</v>
      </c>
    </row>
    <row r="60" spans="1:11" x14ac:dyDescent="0.25">
      <c r="A60" s="3" t="s">
        <v>211</v>
      </c>
      <c r="B60" s="8">
        <v>17</v>
      </c>
      <c r="C60" s="8">
        <v>9</v>
      </c>
      <c r="D60" s="8">
        <v>5</v>
      </c>
      <c r="E60" s="8">
        <v>6</v>
      </c>
      <c r="F60" s="8">
        <v>6</v>
      </c>
      <c r="G60" s="8">
        <v>7</v>
      </c>
      <c r="H60" s="8" t="s">
        <v>30</v>
      </c>
      <c r="I60" s="8">
        <v>7</v>
      </c>
      <c r="J60" s="8" t="s">
        <v>30</v>
      </c>
      <c r="K60" s="8">
        <v>5</v>
      </c>
    </row>
    <row r="61" spans="1:11" x14ac:dyDescent="0.25">
      <c r="A61" s="3" t="s">
        <v>212</v>
      </c>
      <c r="B61" s="8">
        <v>3405</v>
      </c>
      <c r="C61" s="8">
        <v>3490</v>
      </c>
      <c r="D61" s="8">
        <v>3555</v>
      </c>
      <c r="E61" s="8">
        <v>3869</v>
      </c>
      <c r="F61" s="8">
        <v>3793</v>
      </c>
      <c r="G61" s="8">
        <v>4030</v>
      </c>
      <c r="H61" s="8">
        <v>3682</v>
      </c>
      <c r="I61" s="8">
        <v>4114</v>
      </c>
      <c r="J61" s="8">
        <v>4181</v>
      </c>
      <c r="K61" s="8">
        <v>4378</v>
      </c>
    </row>
    <row r="62" spans="1:11" x14ac:dyDescent="0.25">
      <c r="A62" s="3" t="s">
        <v>213</v>
      </c>
      <c r="B62" s="8">
        <v>3465</v>
      </c>
      <c r="C62" s="8">
        <v>3380</v>
      </c>
      <c r="D62" s="8">
        <v>3611</v>
      </c>
      <c r="E62" s="8">
        <v>4197</v>
      </c>
      <c r="F62" s="8">
        <v>4418</v>
      </c>
      <c r="G62" s="8">
        <v>4263</v>
      </c>
      <c r="H62" s="8">
        <v>4403</v>
      </c>
      <c r="I62" s="8">
        <v>4349</v>
      </c>
      <c r="J62" s="8">
        <v>4903</v>
      </c>
      <c r="K62" s="8">
        <v>4780</v>
      </c>
    </row>
    <row r="63" spans="1:11" x14ac:dyDescent="0.25">
      <c r="A63" s="3" t="s">
        <v>214</v>
      </c>
      <c r="B63" s="8">
        <v>4377</v>
      </c>
      <c r="C63" s="8">
        <v>4192</v>
      </c>
      <c r="D63" s="8">
        <v>4242</v>
      </c>
      <c r="E63" s="8">
        <v>4722</v>
      </c>
      <c r="F63" s="8">
        <v>4755</v>
      </c>
      <c r="G63" s="8">
        <v>5124</v>
      </c>
      <c r="H63" s="8">
        <v>5042</v>
      </c>
      <c r="I63" s="8">
        <v>5208</v>
      </c>
      <c r="J63" s="8">
        <v>5689</v>
      </c>
      <c r="K63" s="8">
        <v>5068</v>
      </c>
    </row>
    <row r="64" spans="1:11" x14ac:dyDescent="0.25">
      <c r="A64" s="3" t="s">
        <v>215</v>
      </c>
      <c r="B64" s="8">
        <v>2544</v>
      </c>
      <c r="C64" s="8">
        <v>2514</v>
      </c>
      <c r="D64" s="8">
        <v>2729</v>
      </c>
      <c r="E64" s="8">
        <v>2931</v>
      </c>
      <c r="F64" s="8">
        <v>3156</v>
      </c>
      <c r="G64" s="8">
        <v>3132</v>
      </c>
      <c r="H64" s="8">
        <v>2870</v>
      </c>
      <c r="I64" s="8">
        <v>2932</v>
      </c>
      <c r="J64" s="8">
        <v>3028</v>
      </c>
      <c r="K64" s="8">
        <v>3054</v>
      </c>
    </row>
    <row r="65" spans="1:11" x14ac:dyDescent="0.25">
      <c r="A65" s="3" t="s">
        <v>216</v>
      </c>
      <c r="B65" s="8">
        <v>1583</v>
      </c>
      <c r="C65" s="8">
        <v>1613</v>
      </c>
      <c r="D65" s="8">
        <v>1445</v>
      </c>
      <c r="E65" s="8">
        <v>1675</v>
      </c>
      <c r="F65" s="8">
        <v>1749</v>
      </c>
      <c r="G65" s="8">
        <v>1847</v>
      </c>
      <c r="H65" s="8">
        <v>1606</v>
      </c>
      <c r="I65" s="8">
        <v>1613</v>
      </c>
      <c r="J65" s="8">
        <v>1696</v>
      </c>
      <c r="K65" s="8">
        <v>1714</v>
      </c>
    </row>
    <row r="66" spans="1:11" x14ac:dyDescent="0.25">
      <c r="A66" s="3" t="s">
        <v>217</v>
      </c>
      <c r="B66" s="8">
        <v>10486</v>
      </c>
      <c r="C66" s="8">
        <v>10567</v>
      </c>
      <c r="D66" s="8">
        <v>10981</v>
      </c>
      <c r="E66" s="8">
        <v>10194</v>
      </c>
      <c r="F66" s="8">
        <v>10584</v>
      </c>
      <c r="G66" s="8">
        <v>14497</v>
      </c>
      <c r="H66" s="8">
        <v>17383</v>
      </c>
      <c r="I66" s="8">
        <v>18090</v>
      </c>
      <c r="J66" s="8">
        <v>16489</v>
      </c>
      <c r="K66" s="8">
        <v>12128</v>
      </c>
    </row>
    <row r="67" spans="1:11" x14ac:dyDescent="0.25">
      <c r="A67" s="2" t="s">
        <v>154</v>
      </c>
      <c r="B67" s="8">
        <v>102564</v>
      </c>
      <c r="C67" s="8">
        <v>104431</v>
      </c>
      <c r="D67" s="8">
        <v>107949</v>
      </c>
      <c r="E67" s="8">
        <v>116879</v>
      </c>
      <c r="F67" s="8">
        <v>121277</v>
      </c>
      <c r="G67" s="8">
        <v>131735</v>
      </c>
      <c r="H67" s="8">
        <v>134650</v>
      </c>
      <c r="I67" s="8">
        <v>145745</v>
      </c>
      <c r="J67" s="8">
        <v>150973</v>
      </c>
      <c r="K67" s="8">
        <v>147174</v>
      </c>
    </row>
  </sheetData>
  <hyperlinks>
    <hyperlink ref="A2" location="'Cover page'!A1" display="'Cover page'!A1" xr:uid="{E6E2D24C-CCDF-4A1B-9385-5B8B356CE0AC}"/>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9A17F-CF8E-4B03-8333-9EDA4DF71872}">
  <dimension ref="A1:K67"/>
  <sheetViews>
    <sheetView zoomScale="85" zoomScaleNormal="85" workbookViewId="0">
      <selection activeCell="B2" sqref="B2"/>
    </sheetView>
  </sheetViews>
  <sheetFormatPr defaultRowHeight="15" x14ac:dyDescent="0.25"/>
  <cols>
    <col min="1" max="1" width="60.7109375" bestFit="1" customWidth="1"/>
    <col min="2" max="2" width="17.42578125" bestFit="1" customWidth="1"/>
    <col min="3" max="10" width="7.85546875" bestFit="1" customWidth="1"/>
    <col min="11" max="11" width="8.85546875" bestFit="1" customWidth="1"/>
    <col min="12" max="12" width="13.140625" bestFit="1" customWidth="1"/>
    <col min="13" max="13" width="16.140625" bestFit="1" customWidth="1"/>
    <col min="14" max="14" width="13.140625" bestFit="1" customWidth="1"/>
    <col min="15" max="15" width="16.140625" bestFit="1" customWidth="1"/>
    <col min="16" max="16" width="13.140625" bestFit="1" customWidth="1"/>
    <col min="17" max="17" width="16.140625" bestFit="1" customWidth="1"/>
    <col min="18" max="18" width="13.140625" bestFit="1" customWidth="1"/>
    <col min="19" max="19" width="16.140625" bestFit="1" customWidth="1"/>
    <col min="20" max="20" width="13.140625" bestFit="1" customWidth="1"/>
    <col min="21" max="21" width="16.140625" bestFit="1" customWidth="1"/>
  </cols>
  <sheetData>
    <row r="1" spans="1:11" ht="18" thickBot="1" x14ac:dyDescent="0.35">
      <c r="A1" s="4" t="str">
        <f>'Cover page'!$A$24</f>
        <v>Table 2.2. Claims (frequency rate) by Occupation (ANZSCO Sub major group), 10 years to 2024-25</v>
      </c>
      <c r="B1" s="5"/>
    </row>
    <row r="2" spans="1:11" ht="15.75" thickTop="1" x14ac:dyDescent="0.25">
      <c r="A2" s="5" t="s">
        <v>18</v>
      </c>
    </row>
    <row r="3" spans="1:11" hidden="1" x14ac:dyDescent="0.25">
      <c r="A3" s="1" t="s">
        <v>19</v>
      </c>
      <c r="B3" t="s" vm="1">
        <v>20</v>
      </c>
    </row>
    <row r="4" spans="1:11" hidden="1" x14ac:dyDescent="0.25">
      <c r="A4" s="1" t="s">
        <v>469</v>
      </c>
      <c r="B4" t="s" vm="2">
        <v>470</v>
      </c>
    </row>
    <row r="5" spans="1:11" hidden="1" x14ac:dyDescent="0.25"/>
    <row r="6" spans="1:11" x14ac:dyDescent="0.25">
      <c r="A6" s="1" t="s">
        <v>155</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159</v>
      </c>
      <c r="B8" s="9">
        <v>1.6292812402270784</v>
      </c>
      <c r="C8" s="9">
        <v>1.6940986689148134</v>
      </c>
      <c r="D8" s="9">
        <v>1.7228617779130806</v>
      </c>
      <c r="E8" s="9">
        <v>2.0351729584981535</v>
      </c>
      <c r="F8" s="9">
        <v>2.1585437366922888</v>
      </c>
      <c r="G8" s="9">
        <v>2.1191126785605348</v>
      </c>
      <c r="H8" s="9">
        <v>2.0027057092315377</v>
      </c>
      <c r="I8" s="9">
        <v>2.1240424063674781</v>
      </c>
      <c r="J8" s="9">
        <v>2.433190575480749</v>
      </c>
      <c r="K8" s="9">
        <v>2.3829458407655446</v>
      </c>
    </row>
    <row r="9" spans="1:11" x14ac:dyDescent="0.25">
      <c r="A9" s="3" t="s">
        <v>160</v>
      </c>
      <c r="B9" s="9" t="s">
        <v>30</v>
      </c>
      <c r="C9" s="9" t="s">
        <v>30</v>
      </c>
      <c r="D9" s="9" t="s">
        <v>30</v>
      </c>
      <c r="E9" s="9" t="s">
        <v>30</v>
      </c>
      <c r="F9" s="9" t="s">
        <v>30</v>
      </c>
      <c r="G9" s="9" t="s">
        <v>30</v>
      </c>
      <c r="H9" s="9" t="s">
        <v>30</v>
      </c>
      <c r="I9" s="9" t="s">
        <v>30</v>
      </c>
      <c r="J9" s="9">
        <v>0.95422750348851182</v>
      </c>
      <c r="K9" s="9" t="s">
        <v>30</v>
      </c>
    </row>
    <row r="10" spans="1:11" x14ac:dyDescent="0.25">
      <c r="A10" s="3" t="s">
        <v>161</v>
      </c>
      <c r="B10" s="9">
        <v>2.2177104714541818</v>
      </c>
      <c r="C10" s="9">
        <v>2.885540210562699</v>
      </c>
      <c r="D10" s="9">
        <v>2.9427750177941614</v>
      </c>
      <c r="E10" s="9">
        <v>2.2745761684937578</v>
      </c>
      <c r="F10" s="9">
        <v>3.7204192637488309</v>
      </c>
      <c r="G10" s="9">
        <v>4.0700872024184234</v>
      </c>
      <c r="H10" s="9">
        <v>3.4477024285546443</v>
      </c>
      <c r="I10" s="9">
        <v>3.1605353486042369</v>
      </c>
      <c r="J10" s="9">
        <v>4.0160733073677486</v>
      </c>
      <c r="K10" s="9">
        <v>3.6128123441797144</v>
      </c>
    </row>
    <row r="11" spans="1:11" x14ac:dyDescent="0.25">
      <c r="A11" s="3" t="s">
        <v>162</v>
      </c>
      <c r="B11" s="9">
        <v>2.2445866744164</v>
      </c>
      <c r="C11" s="9">
        <v>2.5450125649947259</v>
      </c>
      <c r="D11" s="9">
        <v>2.4459204006165609</v>
      </c>
      <c r="E11" s="9">
        <v>3.1490486274749965</v>
      </c>
      <c r="F11" s="9">
        <v>2.5294599148192649</v>
      </c>
      <c r="G11" s="9">
        <v>3.1029576784451791</v>
      </c>
      <c r="H11" s="9">
        <v>2.9913543722855831</v>
      </c>
      <c r="I11" s="9">
        <v>3.067169972090368</v>
      </c>
      <c r="J11" s="9">
        <v>2.8501172671870236</v>
      </c>
      <c r="K11" s="9">
        <v>2.6692725641747841</v>
      </c>
    </row>
    <row r="12" spans="1:11" x14ac:dyDescent="0.25">
      <c r="A12" s="3" t="s">
        <v>163</v>
      </c>
      <c r="B12" s="9">
        <v>1.484846545651</v>
      </c>
      <c r="C12" s="9">
        <v>1.4345110510322319</v>
      </c>
      <c r="D12" s="9">
        <v>1.5308267643015627</v>
      </c>
      <c r="E12" s="9">
        <v>1.9727693999519893</v>
      </c>
      <c r="F12" s="9">
        <v>1.9364695593296912</v>
      </c>
      <c r="G12" s="9">
        <v>1.7802263695387346</v>
      </c>
      <c r="H12" s="9">
        <v>1.5663171959075917</v>
      </c>
      <c r="I12" s="9">
        <v>1.8196421179867626</v>
      </c>
      <c r="J12" s="9">
        <v>2.0113631136596997</v>
      </c>
      <c r="K12" s="9">
        <v>1.9613848178904787</v>
      </c>
    </row>
    <row r="13" spans="1:11" x14ac:dyDescent="0.25">
      <c r="A13" s="3" t="s">
        <v>164</v>
      </c>
      <c r="B13" s="9">
        <v>1.7632623331158448</v>
      </c>
      <c r="C13" s="9">
        <v>1.8188856146316796</v>
      </c>
      <c r="D13" s="9">
        <v>1.6737681015232497</v>
      </c>
      <c r="E13" s="9">
        <v>1.902540482369121</v>
      </c>
      <c r="F13" s="9">
        <v>2.1625728194849367</v>
      </c>
      <c r="G13" s="9">
        <v>2.1540222099241779</v>
      </c>
      <c r="H13" s="9">
        <v>2.2852639408529245</v>
      </c>
      <c r="I13" s="9">
        <v>2.2692906430945738</v>
      </c>
      <c r="J13" s="9">
        <v>2.7757219651384077</v>
      </c>
      <c r="K13" s="9">
        <v>2.85460558898848</v>
      </c>
    </row>
    <row r="14" spans="1:11" x14ac:dyDescent="0.25">
      <c r="A14" s="2" t="s">
        <v>165</v>
      </c>
      <c r="B14" s="9">
        <v>2.114921655484467</v>
      </c>
      <c r="C14" s="9">
        <v>2.2839850857157069</v>
      </c>
      <c r="D14" s="9">
        <v>2.194276753191128</v>
      </c>
      <c r="E14" s="9">
        <v>2.3855448197007187</v>
      </c>
      <c r="F14" s="9">
        <v>2.3455372800583421</v>
      </c>
      <c r="G14" s="9">
        <v>2.6645189765029387</v>
      </c>
      <c r="H14" s="9">
        <v>2.7252584547741816</v>
      </c>
      <c r="I14" s="9">
        <v>3.0950955676724385</v>
      </c>
      <c r="J14" s="9">
        <v>2.9765202205742942</v>
      </c>
      <c r="K14" s="9">
        <v>2.8166222701483039</v>
      </c>
    </row>
    <row r="15" spans="1:11" x14ac:dyDescent="0.25">
      <c r="A15" s="3" t="s">
        <v>166</v>
      </c>
      <c r="B15" s="9" t="s">
        <v>30</v>
      </c>
      <c r="C15" s="9" t="s">
        <v>30</v>
      </c>
      <c r="D15" s="9" t="s">
        <v>30</v>
      </c>
      <c r="E15" s="9" t="s">
        <v>30</v>
      </c>
      <c r="F15" s="9" t="s">
        <v>30</v>
      </c>
      <c r="G15" s="9" t="s">
        <v>30</v>
      </c>
      <c r="H15" s="9" t="s">
        <v>30</v>
      </c>
      <c r="I15" s="9" t="s">
        <v>30</v>
      </c>
      <c r="J15" s="9" t="s">
        <v>30</v>
      </c>
      <c r="K15" s="9" t="s">
        <v>30</v>
      </c>
    </row>
    <row r="16" spans="1:11" x14ac:dyDescent="0.25">
      <c r="A16" s="3" t="s">
        <v>167</v>
      </c>
      <c r="B16" s="9">
        <v>2.2983924043653667</v>
      </c>
      <c r="C16" s="9">
        <v>2.5023086859279506</v>
      </c>
      <c r="D16" s="9">
        <v>2.5049313636448747</v>
      </c>
      <c r="E16" s="9">
        <v>3.0651567710375578</v>
      </c>
      <c r="F16" s="9">
        <v>2.6953338033107399</v>
      </c>
      <c r="G16" s="9">
        <v>2.7260641404580763</v>
      </c>
      <c r="H16" s="9">
        <v>2.7264779452425665</v>
      </c>
      <c r="I16" s="9">
        <v>2.948980931589678</v>
      </c>
      <c r="J16" s="9">
        <v>2.8657315394949161</v>
      </c>
      <c r="K16" s="9">
        <v>3.0441559519285044</v>
      </c>
    </row>
    <row r="17" spans="1:11" x14ac:dyDescent="0.25">
      <c r="A17" s="3" t="s">
        <v>168</v>
      </c>
      <c r="B17" s="9">
        <v>1.0298835134435107</v>
      </c>
      <c r="C17" s="9">
        <v>1.1736534158371761</v>
      </c>
      <c r="D17" s="9">
        <v>1.0392926798274185</v>
      </c>
      <c r="E17" s="9">
        <v>0.99113019186459383</v>
      </c>
      <c r="F17" s="9">
        <v>0.93158438058068715</v>
      </c>
      <c r="G17" s="9">
        <v>1.2738852125813185</v>
      </c>
      <c r="H17" s="9">
        <v>1.1247712928874001</v>
      </c>
      <c r="I17" s="9">
        <v>1.5643305100746931</v>
      </c>
      <c r="J17" s="9">
        <v>1.2937117929063344</v>
      </c>
      <c r="K17" s="9">
        <v>1.334271165475545</v>
      </c>
    </row>
    <row r="18" spans="1:11" x14ac:dyDescent="0.25">
      <c r="A18" s="3" t="s">
        <v>169</v>
      </c>
      <c r="B18" s="9">
        <v>1.7756838150863978</v>
      </c>
      <c r="C18" s="9">
        <v>1.9586259548001381</v>
      </c>
      <c r="D18" s="9">
        <v>1.8010076910539996</v>
      </c>
      <c r="E18" s="9">
        <v>1.7862468357023156</v>
      </c>
      <c r="F18" s="9">
        <v>1.6046559225462049</v>
      </c>
      <c r="G18" s="9">
        <v>1.4681139066638833</v>
      </c>
      <c r="H18" s="9">
        <v>1.5990115120151756</v>
      </c>
      <c r="I18" s="9">
        <v>1.5807092507915004</v>
      </c>
      <c r="J18" s="9">
        <v>1.8067159791271805</v>
      </c>
      <c r="K18" s="9">
        <v>1.6544165776801376</v>
      </c>
    </row>
    <row r="19" spans="1:11" x14ac:dyDescent="0.25">
      <c r="A19" s="3" t="s">
        <v>170</v>
      </c>
      <c r="B19" s="9">
        <v>3.4227556267128967</v>
      </c>
      <c r="C19" s="9">
        <v>3.7501188873983815</v>
      </c>
      <c r="D19" s="9">
        <v>3.5288892543424071</v>
      </c>
      <c r="E19" s="9">
        <v>4.0923236661430673</v>
      </c>
      <c r="F19" s="9">
        <v>3.9718439417501905</v>
      </c>
      <c r="G19" s="9">
        <v>4.480092286482007</v>
      </c>
      <c r="H19" s="9">
        <v>4.8757589038602998</v>
      </c>
      <c r="I19" s="9">
        <v>6.5311444643089009</v>
      </c>
      <c r="J19" s="9">
        <v>6.1507542687168639</v>
      </c>
      <c r="K19" s="9">
        <v>5.1822614107517868</v>
      </c>
    </row>
    <row r="20" spans="1:11" x14ac:dyDescent="0.25">
      <c r="A20" s="3" t="s">
        <v>171</v>
      </c>
      <c r="B20" s="9">
        <v>3.5829545546321544</v>
      </c>
      <c r="C20" s="9">
        <v>3.7637481889690871</v>
      </c>
      <c r="D20" s="9">
        <v>3.8827301071126117</v>
      </c>
      <c r="E20" s="9">
        <v>4.2795765070213045</v>
      </c>
      <c r="F20" s="9">
        <v>4.2626974706487299</v>
      </c>
      <c r="G20" s="9">
        <v>5.4240508113351176</v>
      </c>
      <c r="H20" s="9">
        <v>5.3843276030122462</v>
      </c>
      <c r="I20" s="9">
        <v>5.2057635141705614</v>
      </c>
      <c r="J20" s="9">
        <v>5.0638000593559269</v>
      </c>
      <c r="K20" s="9">
        <v>4.8970603509990145</v>
      </c>
    </row>
    <row r="21" spans="1:11" x14ac:dyDescent="0.25">
      <c r="A21" s="3" t="s">
        <v>172</v>
      </c>
      <c r="B21" s="9">
        <v>0.31167548717971738</v>
      </c>
      <c r="C21" s="9">
        <v>0.29682587376085623</v>
      </c>
      <c r="D21" s="9">
        <v>0.27023172119560007</v>
      </c>
      <c r="E21" s="9">
        <v>0.26314504970432973</v>
      </c>
      <c r="F21" s="9">
        <v>0.30135797325560698</v>
      </c>
      <c r="G21" s="9">
        <v>0.20718422774317061</v>
      </c>
      <c r="H21" s="9">
        <v>0.17767432717293846</v>
      </c>
      <c r="I21" s="9">
        <v>0.21844233778674166</v>
      </c>
      <c r="J21" s="9">
        <v>0.24713080096375992</v>
      </c>
      <c r="K21" s="9">
        <v>0.22614441463802365</v>
      </c>
    </row>
    <row r="22" spans="1:11" x14ac:dyDescent="0.25">
      <c r="A22" s="3" t="s">
        <v>173</v>
      </c>
      <c r="B22" s="9">
        <v>2.068595300696237</v>
      </c>
      <c r="C22" s="9">
        <v>2.031766110910493</v>
      </c>
      <c r="D22" s="9">
        <v>1.8723776270824193</v>
      </c>
      <c r="E22" s="9">
        <v>2.3767652049194474</v>
      </c>
      <c r="F22" s="9">
        <v>2.5754412167925222</v>
      </c>
      <c r="G22" s="9">
        <v>2.3429561466262663</v>
      </c>
      <c r="H22" s="9">
        <v>2.4559240861252363</v>
      </c>
      <c r="I22" s="9">
        <v>2.8906040389101069</v>
      </c>
      <c r="J22" s="9">
        <v>3.3041321074150334</v>
      </c>
      <c r="K22" s="9">
        <v>2.861146644228298</v>
      </c>
    </row>
    <row r="23" spans="1:11" x14ac:dyDescent="0.25">
      <c r="A23" s="2" t="s">
        <v>174</v>
      </c>
      <c r="B23" s="9">
        <v>6.6507251793405366</v>
      </c>
      <c r="C23" s="9">
        <v>6.9861382635636531</v>
      </c>
      <c r="D23" s="9">
        <v>6.617221770288614</v>
      </c>
      <c r="E23" s="9">
        <v>6.9539718469178275</v>
      </c>
      <c r="F23" s="9">
        <v>7.760957928318243</v>
      </c>
      <c r="G23" s="9">
        <v>7.9167023794511824</v>
      </c>
      <c r="H23" s="9">
        <v>8.0197222326895279</v>
      </c>
      <c r="I23" s="9">
        <v>7.6860337135938961</v>
      </c>
      <c r="J23" s="9">
        <v>8.2991599248026677</v>
      </c>
      <c r="K23" s="9">
        <v>8.342039883049253</v>
      </c>
    </row>
    <row r="24" spans="1:11" x14ac:dyDescent="0.25">
      <c r="A24" s="3" t="s">
        <v>175</v>
      </c>
      <c r="B24" s="9" t="s">
        <v>30</v>
      </c>
      <c r="C24" s="9" t="s">
        <v>30</v>
      </c>
      <c r="D24" s="9" t="s">
        <v>30</v>
      </c>
      <c r="E24" s="9" t="s">
        <v>30</v>
      </c>
      <c r="F24" s="9">
        <v>1.1180327876573988</v>
      </c>
      <c r="G24" s="9" t="s">
        <v>30</v>
      </c>
      <c r="H24" s="9" t="s">
        <v>30</v>
      </c>
      <c r="I24" s="9" t="s">
        <v>30</v>
      </c>
      <c r="J24" s="9" t="s">
        <v>30</v>
      </c>
      <c r="K24" s="9">
        <v>0.46422875020613702</v>
      </c>
    </row>
    <row r="25" spans="1:11" x14ac:dyDescent="0.25">
      <c r="A25" s="3" t="s">
        <v>176</v>
      </c>
      <c r="B25" s="9">
        <v>1.9308917757120438</v>
      </c>
      <c r="C25" s="9">
        <v>2.1203793927922274</v>
      </c>
      <c r="D25" s="9">
        <v>2.1908059425094741</v>
      </c>
      <c r="E25" s="9">
        <v>1.9856662769927584</v>
      </c>
      <c r="F25" s="9">
        <v>2.01035605338219</v>
      </c>
      <c r="G25" s="9">
        <v>1.9133887452048066</v>
      </c>
      <c r="H25" s="9">
        <v>2.2886443913736718</v>
      </c>
      <c r="I25" s="9">
        <v>2.5654450430934248</v>
      </c>
      <c r="J25" s="9">
        <v>2.4987997557134238</v>
      </c>
      <c r="K25" s="9">
        <v>2.5903534320990858</v>
      </c>
    </row>
    <row r="26" spans="1:11" x14ac:dyDescent="0.25">
      <c r="A26" s="3" t="s">
        <v>177</v>
      </c>
      <c r="B26" s="9">
        <v>7.1021854069234127</v>
      </c>
      <c r="C26" s="9">
        <v>7.6242131593911076</v>
      </c>
      <c r="D26" s="9">
        <v>6.9243244428269382</v>
      </c>
      <c r="E26" s="9">
        <v>7.4068884866543039</v>
      </c>
      <c r="F26" s="9">
        <v>8.3277582485165489</v>
      </c>
      <c r="G26" s="9">
        <v>8.067293416104274</v>
      </c>
      <c r="H26" s="9">
        <v>7.9210003950703296</v>
      </c>
      <c r="I26" s="9">
        <v>7.3937936034319476</v>
      </c>
      <c r="J26" s="9">
        <v>8.562806162588414</v>
      </c>
      <c r="K26" s="9">
        <v>8.30603431521061</v>
      </c>
    </row>
    <row r="27" spans="1:11" x14ac:dyDescent="0.25">
      <c r="A27" s="3" t="s">
        <v>178</v>
      </c>
      <c r="B27" s="9">
        <v>9.3868228944238972</v>
      </c>
      <c r="C27" s="9">
        <v>10.102295903110418</v>
      </c>
      <c r="D27" s="9">
        <v>9.4185225733583202</v>
      </c>
      <c r="E27" s="9">
        <v>9.5388439526353199</v>
      </c>
      <c r="F27" s="9">
        <v>11.293278541381511</v>
      </c>
      <c r="G27" s="9">
        <v>12.000199548063343</v>
      </c>
      <c r="H27" s="9">
        <v>12.163101766241047</v>
      </c>
      <c r="I27" s="9">
        <v>11.304714926360191</v>
      </c>
      <c r="J27" s="9">
        <v>11.921218288031083</v>
      </c>
      <c r="K27" s="9">
        <v>12.230573927814435</v>
      </c>
    </row>
    <row r="28" spans="1:11" x14ac:dyDescent="0.25">
      <c r="A28" s="3" t="s">
        <v>179</v>
      </c>
      <c r="B28" s="9">
        <v>4.2227278524618095</v>
      </c>
      <c r="C28" s="9">
        <v>4.6700253221782067</v>
      </c>
      <c r="D28" s="9">
        <v>4.6779021173222795</v>
      </c>
      <c r="E28" s="9">
        <v>4.9850561211867976</v>
      </c>
      <c r="F28" s="9">
        <v>5.2589765000957964</v>
      </c>
      <c r="G28" s="9">
        <v>5.4512916952326105</v>
      </c>
      <c r="H28" s="9">
        <v>5.7957919081236797</v>
      </c>
      <c r="I28" s="9">
        <v>5.0902999143074341</v>
      </c>
      <c r="J28" s="9">
        <v>5.8146343676803172</v>
      </c>
      <c r="K28" s="9">
        <v>5.8429549095511923</v>
      </c>
    </row>
    <row r="29" spans="1:11" x14ac:dyDescent="0.25">
      <c r="A29" s="3" t="s">
        <v>180</v>
      </c>
      <c r="B29" s="9">
        <v>7.4810780258570233</v>
      </c>
      <c r="C29" s="9">
        <v>7.3470284079545358</v>
      </c>
      <c r="D29" s="9">
        <v>6.4114605754266298</v>
      </c>
      <c r="E29" s="9">
        <v>7.115247193576856</v>
      </c>
      <c r="F29" s="9">
        <v>7.8422961886433074</v>
      </c>
      <c r="G29" s="9">
        <v>8.6132451741797649</v>
      </c>
      <c r="H29" s="9">
        <v>8.3058437465853157</v>
      </c>
      <c r="I29" s="9">
        <v>8.3092320580510801</v>
      </c>
      <c r="J29" s="9">
        <v>8.2172015393232947</v>
      </c>
      <c r="K29" s="9">
        <v>8.4496409075005676</v>
      </c>
    </row>
    <row r="30" spans="1:11" x14ac:dyDescent="0.25">
      <c r="A30" s="3" t="s">
        <v>181</v>
      </c>
      <c r="B30" s="9">
        <v>12.617863645205297</v>
      </c>
      <c r="C30" s="9">
        <v>11.266965124710669</v>
      </c>
      <c r="D30" s="9">
        <v>10.373307870090725</v>
      </c>
      <c r="E30" s="9">
        <v>13.016656295112124</v>
      </c>
      <c r="F30" s="9">
        <v>12.84327739301901</v>
      </c>
      <c r="G30" s="9">
        <v>15.208183627148491</v>
      </c>
      <c r="H30" s="9">
        <v>14.843787517253684</v>
      </c>
      <c r="I30" s="9">
        <v>14.241004505745885</v>
      </c>
      <c r="J30" s="9">
        <v>15.553907466542594</v>
      </c>
      <c r="K30" s="9">
        <v>17.453659331462429</v>
      </c>
    </row>
    <row r="31" spans="1:11" x14ac:dyDescent="0.25">
      <c r="A31" s="3" t="s">
        <v>182</v>
      </c>
      <c r="B31" s="9">
        <v>8.4649122742795768</v>
      </c>
      <c r="C31" s="9">
        <v>8.9815887351041646</v>
      </c>
      <c r="D31" s="9">
        <v>8.7674792477450421</v>
      </c>
      <c r="E31" s="9">
        <v>9.3649412172781261</v>
      </c>
      <c r="F31" s="9">
        <v>11.133080198185935</v>
      </c>
      <c r="G31" s="9">
        <v>11.128366443357798</v>
      </c>
      <c r="H31" s="9">
        <v>10.772115598537914</v>
      </c>
      <c r="I31" s="9">
        <v>10.614151961679475</v>
      </c>
      <c r="J31" s="9">
        <v>12.572889155832177</v>
      </c>
      <c r="K31" s="9">
        <v>11.506371218203354</v>
      </c>
    </row>
    <row r="32" spans="1:11" x14ac:dyDescent="0.25">
      <c r="A32" s="2" t="s">
        <v>183</v>
      </c>
      <c r="B32" s="9">
        <v>10.453752608026438</v>
      </c>
      <c r="C32" s="9">
        <v>10.763206161147366</v>
      </c>
      <c r="D32" s="9">
        <v>10.888026073110183</v>
      </c>
      <c r="E32" s="9">
        <v>12.535587919884376</v>
      </c>
      <c r="F32" s="9">
        <v>14.053062325475359</v>
      </c>
      <c r="G32" s="9">
        <v>15.427139171478292</v>
      </c>
      <c r="H32" s="9">
        <v>16.704793655111899</v>
      </c>
      <c r="I32" s="9">
        <v>16.237483907233344</v>
      </c>
      <c r="J32" s="9">
        <v>15.758150891794841</v>
      </c>
      <c r="K32" s="9">
        <v>15.655798629346387</v>
      </c>
    </row>
    <row r="33" spans="1:11" x14ac:dyDescent="0.25">
      <c r="A33" s="3" t="s">
        <v>184</v>
      </c>
      <c r="B33" s="9" t="s">
        <v>30</v>
      </c>
      <c r="C33" s="9" t="s">
        <v>30</v>
      </c>
      <c r="D33" s="9" t="s">
        <v>30</v>
      </c>
      <c r="E33" s="9" t="s">
        <v>30</v>
      </c>
      <c r="F33" s="9" t="s">
        <v>30</v>
      </c>
      <c r="G33" s="9" t="s">
        <v>30</v>
      </c>
      <c r="H33" s="9" t="s">
        <v>30</v>
      </c>
      <c r="I33" s="9" t="s">
        <v>30</v>
      </c>
      <c r="J33" s="9" t="s">
        <v>30</v>
      </c>
      <c r="K33" s="9" t="s">
        <v>30</v>
      </c>
    </row>
    <row r="34" spans="1:11" x14ac:dyDescent="0.25">
      <c r="A34" s="3" t="s">
        <v>185</v>
      </c>
      <c r="B34" s="9">
        <v>14.032300292940942</v>
      </c>
      <c r="C34" s="9">
        <v>15.717734001709507</v>
      </c>
      <c r="D34" s="9">
        <v>17.690645382202497</v>
      </c>
      <c r="E34" s="9">
        <v>19.110124147221249</v>
      </c>
      <c r="F34" s="9">
        <v>21.770926985481836</v>
      </c>
      <c r="G34" s="9">
        <v>22.606764397368622</v>
      </c>
      <c r="H34" s="9">
        <v>22.384001790389384</v>
      </c>
      <c r="I34" s="9">
        <v>22.897377302054522</v>
      </c>
      <c r="J34" s="9">
        <v>22.854766348141663</v>
      </c>
      <c r="K34" s="9">
        <v>23.605534182734441</v>
      </c>
    </row>
    <row r="35" spans="1:11" x14ac:dyDescent="0.25">
      <c r="A35" s="3" t="s">
        <v>186</v>
      </c>
      <c r="B35" s="9">
        <v>10.849933548942566</v>
      </c>
      <c r="C35" s="9">
        <v>11.421304168257851</v>
      </c>
      <c r="D35" s="9">
        <v>10.861939851550474</v>
      </c>
      <c r="E35" s="9">
        <v>12.339045802516393</v>
      </c>
      <c r="F35" s="9">
        <v>13.030210595372258</v>
      </c>
      <c r="G35" s="9">
        <v>15.704646367646738</v>
      </c>
      <c r="H35" s="9">
        <v>13.459943156501708</v>
      </c>
      <c r="I35" s="9">
        <v>13.966416258024886</v>
      </c>
      <c r="J35" s="9">
        <v>13.752238086682148</v>
      </c>
      <c r="K35" s="9">
        <v>13.978272153832277</v>
      </c>
    </row>
    <row r="36" spans="1:11" x14ac:dyDescent="0.25">
      <c r="A36" s="3" t="s">
        <v>187</v>
      </c>
      <c r="B36" s="9">
        <v>5.1568854410485523</v>
      </c>
      <c r="C36" s="9">
        <v>4.7834882192950596</v>
      </c>
      <c r="D36" s="9">
        <v>5.4568976692830615</v>
      </c>
      <c r="E36" s="9">
        <v>5.6997086374446413</v>
      </c>
      <c r="F36" s="9">
        <v>6.9032104708793884</v>
      </c>
      <c r="G36" s="9">
        <v>6.3838445032168369</v>
      </c>
      <c r="H36" s="9">
        <v>9.4481220511002082</v>
      </c>
      <c r="I36" s="9">
        <v>6.5037957495193357</v>
      </c>
      <c r="J36" s="9">
        <v>6.4455806437449192</v>
      </c>
      <c r="K36" s="9">
        <v>6.9616715026464648</v>
      </c>
    </row>
    <row r="37" spans="1:11" x14ac:dyDescent="0.25">
      <c r="A37" s="3" t="s">
        <v>188</v>
      </c>
      <c r="B37" s="9">
        <v>17.320876092834194</v>
      </c>
      <c r="C37" s="9">
        <v>16.756391701449449</v>
      </c>
      <c r="D37" s="9">
        <v>17.305920670209904</v>
      </c>
      <c r="E37" s="9">
        <v>21.335491707591519</v>
      </c>
      <c r="F37" s="9">
        <v>23.754466295238025</v>
      </c>
      <c r="G37" s="9">
        <v>23.944382119113165</v>
      </c>
      <c r="H37" s="9">
        <v>32.567264973955972</v>
      </c>
      <c r="I37" s="9">
        <v>36.806172132563432</v>
      </c>
      <c r="J37" s="9">
        <v>32.244027992198667</v>
      </c>
      <c r="K37" s="9">
        <v>30.467744411183922</v>
      </c>
    </row>
    <row r="38" spans="1:11" x14ac:dyDescent="0.25">
      <c r="A38" s="3" t="s">
        <v>189</v>
      </c>
      <c r="B38" s="9">
        <v>5.67850012959682</v>
      </c>
      <c r="C38" s="9">
        <v>6.2142327300619709</v>
      </c>
      <c r="D38" s="9">
        <v>5.8761650043271825</v>
      </c>
      <c r="E38" s="9">
        <v>6.8060073893831809</v>
      </c>
      <c r="F38" s="9">
        <v>7.8721596343383302</v>
      </c>
      <c r="G38" s="9">
        <v>7.9012778886310659</v>
      </c>
      <c r="H38" s="9">
        <v>9.2063653744363325</v>
      </c>
      <c r="I38" s="9">
        <v>7.8679407754391493</v>
      </c>
      <c r="J38" s="9">
        <v>9.3560129599517072</v>
      </c>
      <c r="K38" s="9">
        <v>8.5379973191507101</v>
      </c>
    </row>
    <row r="39" spans="1:11" x14ac:dyDescent="0.25">
      <c r="A39" s="2" t="s">
        <v>190</v>
      </c>
      <c r="B39" s="9">
        <v>1.986949029671266</v>
      </c>
      <c r="C39" s="9">
        <v>1.9248988582020559</v>
      </c>
      <c r="D39" s="9">
        <v>2.0750024665852611</v>
      </c>
      <c r="E39" s="9">
        <v>2.02273637620238</v>
      </c>
      <c r="F39" s="9">
        <v>2.115039049514337</v>
      </c>
      <c r="G39" s="9">
        <v>2.2264859684026201</v>
      </c>
      <c r="H39" s="9">
        <v>1.9839111780580632</v>
      </c>
      <c r="I39" s="9">
        <v>2.1225636811700928</v>
      </c>
      <c r="J39" s="9">
        <v>2.2169078158050017</v>
      </c>
      <c r="K39" s="9">
        <v>2.1123267535117862</v>
      </c>
    </row>
    <row r="40" spans="1:11" x14ac:dyDescent="0.25">
      <c r="A40" s="3" t="s">
        <v>191</v>
      </c>
      <c r="B40" s="9" t="s">
        <v>30</v>
      </c>
      <c r="C40" s="9" t="s">
        <v>30</v>
      </c>
      <c r="D40" s="9" t="s">
        <v>30</v>
      </c>
      <c r="E40" s="9" t="s">
        <v>30</v>
      </c>
      <c r="F40" s="9" t="s">
        <v>30</v>
      </c>
      <c r="G40" s="9" t="s">
        <v>30</v>
      </c>
      <c r="H40" s="9" t="s">
        <v>30</v>
      </c>
      <c r="I40" s="9" t="s">
        <v>30</v>
      </c>
      <c r="J40" s="9" t="s">
        <v>30</v>
      </c>
      <c r="K40" s="9" t="s">
        <v>30</v>
      </c>
    </row>
    <row r="41" spans="1:11" x14ac:dyDescent="0.25">
      <c r="A41" s="3" t="s">
        <v>192</v>
      </c>
      <c r="B41" s="9">
        <v>0.78815603742995988</v>
      </c>
      <c r="C41" s="9">
        <v>0.83617048589882192</v>
      </c>
      <c r="D41" s="9">
        <v>0.99210618550330965</v>
      </c>
      <c r="E41" s="9">
        <v>0.86677860673950424</v>
      </c>
      <c r="F41" s="9">
        <v>0.82573665241219207</v>
      </c>
      <c r="G41" s="9">
        <v>0.96417651864450382</v>
      </c>
      <c r="H41" s="9">
        <v>0.79504408889092903</v>
      </c>
      <c r="I41" s="9">
        <v>0.92591809594225971</v>
      </c>
      <c r="J41" s="9">
        <v>1.041909726490587</v>
      </c>
      <c r="K41" s="9">
        <v>1.1121920978602182</v>
      </c>
    </row>
    <row r="42" spans="1:11" x14ac:dyDescent="0.25">
      <c r="A42" s="3" t="s">
        <v>193</v>
      </c>
      <c r="B42" s="9">
        <v>0.96958122746997244</v>
      </c>
      <c r="C42" s="9">
        <v>1.1202621693864729</v>
      </c>
      <c r="D42" s="9">
        <v>1.1147742969712544</v>
      </c>
      <c r="E42" s="9">
        <v>0.98466330685367665</v>
      </c>
      <c r="F42" s="9">
        <v>1.1528320330120805</v>
      </c>
      <c r="G42" s="9">
        <v>0.99244952060756852</v>
      </c>
      <c r="H42" s="9">
        <v>0.91387559711506938</v>
      </c>
      <c r="I42" s="9">
        <v>0.96494513262992077</v>
      </c>
      <c r="J42" s="9">
        <v>1.0423964000739459</v>
      </c>
      <c r="K42" s="9">
        <v>1.1461589570499322</v>
      </c>
    </row>
    <row r="43" spans="1:11" x14ac:dyDescent="0.25">
      <c r="A43" s="3" t="s">
        <v>194</v>
      </c>
      <c r="B43" s="9">
        <v>1.956600514465914</v>
      </c>
      <c r="C43" s="9">
        <v>1.5315053128797191</v>
      </c>
      <c r="D43" s="9">
        <v>1.3074274480291663</v>
      </c>
      <c r="E43" s="9">
        <v>1.2634361643386312</v>
      </c>
      <c r="F43" s="9">
        <v>1.395331053412088</v>
      </c>
      <c r="G43" s="9">
        <v>1.3913098520137923</v>
      </c>
      <c r="H43" s="9">
        <v>1.3343060663046493</v>
      </c>
      <c r="I43" s="9">
        <v>1.3597844435157551</v>
      </c>
      <c r="J43" s="9">
        <v>1.6129690863501862</v>
      </c>
      <c r="K43" s="9">
        <v>1.4201551322089123</v>
      </c>
    </row>
    <row r="44" spans="1:11" x14ac:dyDescent="0.25">
      <c r="A44" s="3" t="s">
        <v>195</v>
      </c>
      <c r="B44" s="9">
        <v>1.2527001898461523</v>
      </c>
      <c r="C44" s="9">
        <v>1.1962036690267768</v>
      </c>
      <c r="D44" s="9">
        <v>1.3248527205608924</v>
      </c>
      <c r="E44" s="9">
        <v>1.2115473486281485</v>
      </c>
      <c r="F44" s="9">
        <v>1.2146744241591902</v>
      </c>
      <c r="G44" s="9">
        <v>1.3836879789742813</v>
      </c>
      <c r="H44" s="9">
        <v>1.3314128071637468</v>
      </c>
      <c r="I44" s="9">
        <v>1.1700803768235613</v>
      </c>
      <c r="J44" s="9">
        <v>1.4229986089354989</v>
      </c>
      <c r="K44" s="9">
        <v>1.3708764541844582</v>
      </c>
    </row>
    <row r="45" spans="1:11" x14ac:dyDescent="0.25">
      <c r="A45" s="3" t="s">
        <v>196</v>
      </c>
      <c r="B45" s="9">
        <v>0.85822714607014483</v>
      </c>
      <c r="C45" s="9">
        <v>0.72220085286593427</v>
      </c>
      <c r="D45" s="9">
        <v>0.7623033456923477</v>
      </c>
      <c r="E45" s="9">
        <v>0.84205736157176736</v>
      </c>
      <c r="F45" s="9">
        <v>0.84433840952417238</v>
      </c>
      <c r="G45" s="9">
        <v>0.68350123284668296</v>
      </c>
      <c r="H45" s="9">
        <v>0.60889306482808236</v>
      </c>
      <c r="I45" s="9">
        <v>0.61413262827961468</v>
      </c>
      <c r="J45" s="9">
        <v>0.6818241641128292</v>
      </c>
      <c r="K45" s="9">
        <v>0.68656196238273526</v>
      </c>
    </row>
    <row r="46" spans="1:11" x14ac:dyDescent="0.25">
      <c r="A46" s="3" t="s">
        <v>197</v>
      </c>
      <c r="B46" s="9">
        <v>6.1929711899699171</v>
      </c>
      <c r="C46" s="9">
        <v>7.7421060311657177</v>
      </c>
      <c r="D46" s="9">
        <v>7.9992083149356805</v>
      </c>
      <c r="E46" s="9">
        <v>9.3141989945573673</v>
      </c>
      <c r="F46" s="9">
        <v>11.289796244426553</v>
      </c>
      <c r="G46" s="9">
        <v>13.058768166491385</v>
      </c>
      <c r="H46" s="9">
        <v>10.818324554241924</v>
      </c>
      <c r="I46" s="9">
        <v>12.562086063032394</v>
      </c>
      <c r="J46" s="9">
        <v>12.968547475290173</v>
      </c>
      <c r="K46" s="9">
        <v>11.477300979638706</v>
      </c>
    </row>
    <row r="47" spans="1:11" x14ac:dyDescent="0.25">
      <c r="A47" s="3" t="s">
        <v>198</v>
      </c>
      <c r="B47" s="9">
        <v>4.5082181466472973</v>
      </c>
      <c r="C47" s="9">
        <v>4.4070897775290003</v>
      </c>
      <c r="D47" s="9">
        <v>4.7595191933280345</v>
      </c>
      <c r="E47" s="9">
        <v>4.6627565960030983</v>
      </c>
      <c r="F47" s="9">
        <v>4.7725686247391721</v>
      </c>
      <c r="G47" s="9">
        <v>4.9947188612381108</v>
      </c>
      <c r="H47" s="9">
        <v>4.2650428234046656</v>
      </c>
      <c r="I47" s="9">
        <v>4.7922316673208583</v>
      </c>
      <c r="J47" s="9">
        <v>4.2438471920117635</v>
      </c>
      <c r="K47" s="9">
        <v>3.9496965846214271</v>
      </c>
    </row>
    <row r="48" spans="1:11" x14ac:dyDescent="0.25">
      <c r="A48" s="2" t="s">
        <v>199</v>
      </c>
      <c r="B48" s="9">
        <v>3.6918231504597823</v>
      </c>
      <c r="C48" s="9">
        <v>3.6015876065126098</v>
      </c>
      <c r="D48" s="9">
        <v>3.2621401244852808</v>
      </c>
      <c r="E48" s="9">
        <v>3.5541571751212651</v>
      </c>
      <c r="F48" s="9">
        <v>3.7805202471979169</v>
      </c>
      <c r="G48" s="9">
        <v>3.6159640293697195</v>
      </c>
      <c r="H48" s="9">
        <v>3.3741251116489202</v>
      </c>
      <c r="I48" s="9">
        <v>3.6423448671712428</v>
      </c>
      <c r="J48" s="9">
        <v>3.9453950463976923</v>
      </c>
      <c r="K48" s="9">
        <v>3.4965804531422044</v>
      </c>
    </row>
    <row r="49" spans="1:11" x14ac:dyDescent="0.25">
      <c r="A49" s="3" t="s">
        <v>200</v>
      </c>
      <c r="B49" s="9" t="s">
        <v>30</v>
      </c>
      <c r="C49" s="9" t="s">
        <v>30</v>
      </c>
      <c r="D49" s="9" t="s">
        <v>30</v>
      </c>
      <c r="E49" s="9" t="s">
        <v>30</v>
      </c>
      <c r="F49" s="9" t="s">
        <v>30</v>
      </c>
      <c r="G49" s="9" t="s">
        <v>30</v>
      </c>
      <c r="H49" s="9" t="s">
        <v>30</v>
      </c>
      <c r="I49" s="9" t="s">
        <v>30</v>
      </c>
      <c r="J49" s="9" t="s">
        <v>30</v>
      </c>
      <c r="K49" s="9" t="s">
        <v>30</v>
      </c>
    </row>
    <row r="50" spans="1:11" x14ac:dyDescent="0.25">
      <c r="A50" s="3" t="s">
        <v>201</v>
      </c>
      <c r="B50" s="9">
        <v>1.7088217557463206</v>
      </c>
      <c r="C50" s="9">
        <v>1.6627779732494457</v>
      </c>
      <c r="D50" s="9">
        <v>1.7165608054299661</v>
      </c>
      <c r="E50" s="9">
        <v>2.1280514061599738</v>
      </c>
      <c r="F50" s="9">
        <v>2.1223732681951288</v>
      </c>
      <c r="G50" s="9">
        <v>1.9514405485414215</v>
      </c>
      <c r="H50" s="9">
        <v>1.6305579687038516</v>
      </c>
      <c r="I50" s="9">
        <v>2.1199114217100474</v>
      </c>
      <c r="J50" s="9">
        <v>2.083589346033174</v>
      </c>
      <c r="K50" s="9">
        <v>1.7890550154293734</v>
      </c>
    </row>
    <row r="51" spans="1:11" x14ac:dyDescent="0.25">
      <c r="A51" s="3" t="s">
        <v>202</v>
      </c>
      <c r="B51" s="9">
        <v>4.5592180320675872</v>
      </c>
      <c r="C51" s="9">
        <v>4.4680324985606408</v>
      </c>
      <c r="D51" s="9">
        <v>4.0909994576132362</v>
      </c>
      <c r="E51" s="9">
        <v>4.4127573806123879</v>
      </c>
      <c r="F51" s="9">
        <v>4.9030997936134177</v>
      </c>
      <c r="G51" s="9">
        <v>4.3418252061082656</v>
      </c>
      <c r="H51" s="9">
        <v>4.2895680128057103</v>
      </c>
      <c r="I51" s="9">
        <v>4.292868978778186</v>
      </c>
      <c r="J51" s="9">
        <v>5.0180866476910149</v>
      </c>
      <c r="K51" s="9">
        <v>4.4277272515648649</v>
      </c>
    </row>
    <row r="52" spans="1:11" x14ac:dyDescent="0.25">
      <c r="A52" s="3" t="s">
        <v>203</v>
      </c>
      <c r="B52" s="9">
        <v>3.3739697556379804</v>
      </c>
      <c r="C52" s="9">
        <v>3.3591617573862331</v>
      </c>
      <c r="D52" s="9">
        <v>2.606924520857214</v>
      </c>
      <c r="E52" s="9">
        <v>2.5853747830782434</v>
      </c>
      <c r="F52" s="9">
        <v>2.429861024066343</v>
      </c>
      <c r="G52" s="9">
        <v>3.1875951727258842</v>
      </c>
      <c r="H52" s="9">
        <v>2.3945567263045349</v>
      </c>
      <c r="I52" s="9">
        <v>3.0565445281533035</v>
      </c>
      <c r="J52" s="9">
        <v>2.5687657979586658</v>
      </c>
      <c r="K52" s="9">
        <v>2.6124381177021436</v>
      </c>
    </row>
    <row r="53" spans="1:11" x14ac:dyDescent="0.25">
      <c r="A53" s="2" t="s">
        <v>204</v>
      </c>
      <c r="B53" s="9">
        <v>10.940346998984358</v>
      </c>
      <c r="C53" s="9">
        <v>10.749709251256634</v>
      </c>
      <c r="D53" s="9">
        <v>9.9713948634576433</v>
      </c>
      <c r="E53" s="9">
        <v>10.546835011690042</v>
      </c>
      <c r="F53" s="9">
        <v>11.177179663260702</v>
      </c>
      <c r="G53" s="9">
        <v>11.669099841310357</v>
      </c>
      <c r="H53" s="9">
        <v>12.181480102799053</v>
      </c>
      <c r="I53" s="9">
        <v>11.847841882186156</v>
      </c>
      <c r="J53" s="9">
        <v>12.386290756129496</v>
      </c>
      <c r="K53" s="9">
        <v>12.644319613045745</v>
      </c>
    </row>
    <row r="54" spans="1:11" x14ac:dyDescent="0.25">
      <c r="A54" s="3" t="s">
        <v>205</v>
      </c>
      <c r="B54" s="9" t="s">
        <v>30</v>
      </c>
      <c r="C54" s="9" t="s">
        <v>30</v>
      </c>
      <c r="D54" s="9" t="s">
        <v>30</v>
      </c>
      <c r="E54" s="9">
        <v>1.2991334481591124</v>
      </c>
      <c r="F54" s="9" t="s">
        <v>30</v>
      </c>
      <c r="G54" s="9" t="s">
        <v>30</v>
      </c>
      <c r="H54" s="9" t="s">
        <v>30</v>
      </c>
      <c r="I54" s="9" t="s">
        <v>30</v>
      </c>
      <c r="J54" s="9" t="s">
        <v>30</v>
      </c>
      <c r="K54" s="9">
        <v>1.4965867153760624</v>
      </c>
    </row>
    <row r="55" spans="1:11" x14ac:dyDescent="0.25">
      <c r="A55" s="3" t="s">
        <v>206</v>
      </c>
      <c r="B55" s="9">
        <v>9.6001335379619572</v>
      </c>
      <c r="C55" s="9">
        <v>9.6017146382498808</v>
      </c>
      <c r="D55" s="9">
        <v>9.5698008745741205</v>
      </c>
      <c r="E55" s="9">
        <v>9.6186090587724209</v>
      </c>
      <c r="F55" s="9">
        <v>10.527390957378913</v>
      </c>
      <c r="G55" s="9">
        <v>11.257627203501047</v>
      </c>
      <c r="H55" s="9">
        <v>10.093308458990638</v>
      </c>
      <c r="I55" s="9">
        <v>10.798249792773882</v>
      </c>
      <c r="J55" s="9">
        <v>11.229606297266065</v>
      </c>
      <c r="K55" s="9">
        <v>12.275802790631188</v>
      </c>
    </row>
    <row r="56" spans="1:11" x14ac:dyDescent="0.25">
      <c r="A56" s="3" t="s">
        <v>207</v>
      </c>
      <c r="B56" s="9">
        <v>8.7790903438516867</v>
      </c>
      <c r="C56" s="9">
        <v>8.6395989432179672</v>
      </c>
      <c r="D56" s="9">
        <v>7.207242121438254</v>
      </c>
      <c r="E56" s="9">
        <v>7.201730226196446</v>
      </c>
      <c r="F56" s="9">
        <v>7.9396212851775321</v>
      </c>
      <c r="G56" s="9">
        <v>8.0345826539531338</v>
      </c>
      <c r="H56" s="9">
        <v>8.4693005443253018</v>
      </c>
      <c r="I56" s="9">
        <v>8.4985585276946214</v>
      </c>
      <c r="J56" s="9">
        <v>8.960212577467189</v>
      </c>
      <c r="K56" s="9">
        <v>8.9640199206056952</v>
      </c>
    </row>
    <row r="57" spans="1:11" x14ac:dyDescent="0.25">
      <c r="A57" s="3" t="s">
        <v>208</v>
      </c>
      <c r="B57" s="9">
        <v>12.213161933751721</v>
      </c>
      <c r="C57" s="9">
        <v>11.944537616366119</v>
      </c>
      <c r="D57" s="9">
        <v>10.834538372094974</v>
      </c>
      <c r="E57" s="9">
        <v>11.712315930780395</v>
      </c>
      <c r="F57" s="9">
        <v>12.217611761998263</v>
      </c>
      <c r="G57" s="9">
        <v>12.638143375364557</v>
      </c>
      <c r="H57" s="9">
        <v>13.558435643720614</v>
      </c>
      <c r="I57" s="9">
        <v>13.491490035099394</v>
      </c>
      <c r="J57" s="9">
        <v>14.466918535696472</v>
      </c>
      <c r="K57" s="9">
        <v>13.272132028214219</v>
      </c>
    </row>
    <row r="58" spans="1:11" x14ac:dyDescent="0.25">
      <c r="A58" s="3" t="s">
        <v>209</v>
      </c>
      <c r="B58" s="9">
        <v>12.493679664840862</v>
      </c>
      <c r="C58" s="9">
        <v>11.942182056215859</v>
      </c>
      <c r="D58" s="9">
        <v>11.661104558094982</v>
      </c>
      <c r="E58" s="9">
        <v>13.348744752951356</v>
      </c>
      <c r="F58" s="9">
        <v>13.555370725784613</v>
      </c>
      <c r="G58" s="9">
        <v>13.908594648841808</v>
      </c>
      <c r="H58" s="9">
        <v>15.821794224397777</v>
      </c>
      <c r="I58" s="9">
        <v>13.375963860051334</v>
      </c>
      <c r="J58" s="9">
        <v>13.584787335527496</v>
      </c>
      <c r="K58" s="9">
        <v>15.407228572851043</v>
      </c>
    </row>
    <row r="59" spans="1:11" x14ac:dyDescent="0.25">
      <c r="A59" s="2" t="s">
        <v>210</v>
      </c>
      <c r="B59" s="9">
        <v>17.494946994800753</v>
      </c>
      <c r="C59" s="9">
        <v>16.263653316039466</v>
      </c>
      <c r="D59" s="9">
        <v>16.507827078043206</v>
      </c>
      <c r="E59" s="9">
        <v>16.803007835747128</v>
      </c>
      <c r="F59" s="9">
        <v>18.09129538323776</v>
      </c>
      <c r="G59" s="9">
        <v>21.564560048763941</v>
      </c>
      <c r="H59" s="9">
        <v>25.038407109710015</v>
      </c>
      <c r="I59" s="9">
        <v>23.459863099906372</v>
      </c>
      <c r="J59" s="9">
        <v>23.560992037504768</v>
      </c>
      <c r="K59" s="9">
        <v>20.18443564763416</v>
      </c>
    </row>
    <row r="60" spans="1:11" x14ac:dyDescent="0.25">
      <c r="A60" s="3" t="s">
        <v>211</v>
      </c>
      <c r="B60" s="9">
        <v>0.98753894044308399</v>
      </c>
      <c r="C60" s="9">
        <v>0.51903259635940591</v>
      </c>
      <c r="D60" s="9">
        <v>0.43613179601413976</v>
      </c>
      <c r="E60" s="9">
        <v>1.2523264072289964</v>
      </c>
      <c r="F60" s="9">
        <v>0.86583405048603079</v>
      </c>
      <c r="G60" s="9">
        <v>1.4241916316806016</v>
      </c>
      <c r="H60" s="9" t="s">
        <v>30</v>
      </c>
      <c r="I60" s="9">
        <v>0.6397445891076905</v>
      </c>
      <c r="J60" s="9" t="s">
        <v>30</v>
      </c>
      <c r="K60" s="9">
        <v>0.51487958738572936</v>
      </c>
    </row>
    <row r="61" spans="1:11" x14ac:dyDescent="0.25">
      <c r="A61" s="3" t="s">
        <v>212</v>
      </c>
      <c r="B61" s="9">
        <v>12.454882115600192</v>
      </c>
      <c r="C61" s="9">
        <v>11.952771081682117</v>
      </c>
      <c r="D61" s="9">
        <v>12.087668744633428</v>
      </c>
      <c r="E61" s="9">
        <v>12.645913187888723</v>
      </c>
      <c r="F61" s="9">
        <v>13.130787654700882</v>
      </c>
      <c r="G61" s="9">
        <v>14.517669880256419</v>
      </c>
      <c r="H61" s="9">
        <v>13.14175443532085</v>
      </c>
      <c r="I61" s="9">
        <v>13.662558251293222</v>
      </c>
      <c r="J61" s="9">
        <v>14.243101404867822</v>
      </c>
      <c r="K61" s="9">
        <v>14.481058188490984</v>
      </c>
    </row>
    <row r="62" spans="1:11" x14ac:dyDescent="0.25">
      <c r="A62" s="3" t="s">
        <v>213</v>
      </c>
      <c r="B62" s="9">
        <v>12.498591704025841</v>
      </c>
      <c r="C62" s="9">
        <v>11.659552848840415</v>
      </c>
      <c r="D62" s="9">
        <v>11.153194133864893</v>
      </c>
      <c r="E62" s="9">
        <v>12.683659217559306</v>
      </c>
      <c r="F62" s="9">
        <v>14.473205545136571</v>
      </c>
      <c r="G62" s="9">
        <v>14.886824906567526</v>
      </c>
      <c r="H62" s="9">
        <v>19.860848971995502</v>
      </c>
      <c r="I62" s="9">
        <v>14.551052127356437</v>
      </c>
      <c r="J62" s="9">
        <v>16.896199974372479</v>
      </c>
      <c r="K62" s="9">
        <v>15.764389491675898</v>
      </c>
    </row>
    <row r="63" spans="1:11" x14ac:dyDescent="0.25">
      <c r="A63" s="3" t="s">
        <v>214</v>
      </c>
      <c r="B63" s="9">
        <v>13.184101041773019</v>
      </c>
      <c r="C63" s="9">
        <v>11.957749257486659</v>
      </c>
      <c r="D63" s="9">
        <v>12.100926842229683</v>
      </c>
      <c r="E63" s="9">
        <v>12.889434590295028</v>
      </c>
      <c r="F63" s="9">
        <v>13.866862110984552</v>
      </c>
      <c r="G63" s="9">
        <v>15.539222420009079</v>
      </c>
      <c r="H63" s="9">
        <v>16.660730682968278</v>
      </c>
      <c r="I63" s="9">
        <v>17.652324597538481</v>
      </c>
      <c r="J63" s="9">
        <v>19.203690439087442</v>
      </c>
      <c r="K63" s="9">
        <v>17.7486580774912</v>
      </c>
    </row>
    <row r="64" spans="1:11" x14ac:dyDescent="0.25">
      <c r="A64" s="3" t="s">
        <v>215</v>
      </c>
      <c r="B64" s="9">
        <v>14.943414962296822</v>
      </c>
      <c r="C64" s="9">
        <v>14.747096783231132</v>
      </c>
      <c r="D64" s="9">
        <v>15.972637194427241</v>
      </c>
      <c r="E64" s="9">
        <v>17.448142804902293</v>
      </c>
      <c r="F64" s="9">
        <v>19.133864643314784</v>
      </c>
      <c r="G64" s="9">
        <v>19.577320517550788</v>
      </c>
      <c r="H64" s="9">
        <v>21.194453075695041</v>
      </c>
      <c r="I64" s="9">
        <v>19.016761263630251</v>
      </c>
      <c r="J64" s="9">
        <v>19.944656647332742</v>
      </c>
      <c r="K64" s="9">
        <v>19.460640550875404</v>
      </c>
    </row>
    <row r="65" spans="1:11" x14ac:dyDescent="0.25">
      <c r="A65" s="3" t="s">
        <v>216</v>
      </c>
      <c r="B65" s="9">
        <v>9.7971862644275518</v>
      </c>
      <c r="C65" s="9">
        <v>9.2944157814318693</v>
      </c>
      <c r="D65" s="9">
        <v>7.9861667810272863</v>
      </c>
      <c r="E65" s="9">
        <v>9.1502165679300749</v>
      </c>
      <c r="F65" s="9">
        <v>9.5280846915929178</v>
      </c>
      <c r="G65" s="9">
        <v>10.757689601363923</v>
      </c>
      <c r="H65" s="9">
        <v>8.4614145092772901</v>
      </c>
      <c r="I65" s="9">
        <v>8.2037515996755719</v>
      </c>
      <c r="J65" s="9">
        <v>9.027578736148385</v>
      </c>
      <c r="K65" s="9">
        <v>8.7987233726050285</v>
      </c>
    </row>
    <row r="66" spans="1:11" x14ac:dyDescent="0.25">
      <c r="A66" s="3" t="s">
        <v>217</v>
      </c>
      <c r="B66" s="9">
        <v>42.372763692771912</v>
      </c>
      <c r="C66" s="9">
        <v>36.386869049458653</v>
      </c>
      <c r="D66" s="9">
        <v>39.536324156927954</v>
      </c>
      <c r="E66" s="9">
        <v>35.998021969073442</v>
      </c>
      <c r="F66" s="9">
        <v>37.701521759053975</v>
      </c>
      <c r="G66" s="9">
        <v>49.081724513840484</v>
      </c>
      <c r="H66" s="9">
        <v>67.693950030804473</v>
      </c>
      <c r="I66" s="9">
        <v>62.140789529879939</v>
      </c>
      <c r="J66" s="9">
        <v>55.005729970612393</v>
      </c>
      <c r="K66" s="9">
        <v>41.878314372926653</v>
      </c>
    </row>
    <row r="67" spans="1:11" x14ac:dyDescent="0.25">
      <c r="A67" s="2" t="s">
        <v>154</v>
      </c>
      <c r="B67" s="9">
        <v>5.5257789554719592</v>
      </c>
      <c r="C67" s="9">
        <v>5.5478452427652085</v>
      </c>
      <c r="D67" s="9">
        <v>5.5360120454805299</v>
      </c>
      <c r="E67" s="9">
        <v>5.8725322217824898</v>
      </c>
      <c r="F67" s="9">
        <v>6.1774396159059632</v>
      </c>
      <c r="G67" s="9">
        <v>6.6165098542224552</v>
      </c>
      <c r="H67" s="9">
        <v>6.8464625898989651</v>
      </c>
      <c r="I67" s="9">
        <v>6.9075929726452561</v>
      </c>
      <c r="J67" s="9">
        <v>7.0000187305580797</v>
      </c>
      <c r="K67" s="9">
        <v>6.6859745645340398</v>
      </c>
    </row>
  </sheetData>
  <hyperlinks>
    <hyperlink ref="A2" location="'Cover page'!A1" display="'Cover page'!A1" xr:uid="{F787F1D5-7429-4F17-8BE8-0CD853F6B01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331DE-490A-4EE4-9FA2-D68F104906E2}">
  <dimension ref="A1:K67"/>
  <sheetViews>
    <sheetView zoomScale="85" zoomScaleNormal="85" workbookViewId="0">
      <selection activeCell="B2" sqref="B2"/>
    </sheetView>
  </sheetViews>
  <sheetFormatPr defaultRowHeight="15" x14ac:dyDescent="0.25"/>
  <cols>
    <col min="1" max="1" width="60.7109375" bestFit="1" customWidth="1"/>
    <col min="2" max="2" width="17.42578125" bestFit="1" customWidth="1"/>
    <col min="3" max="10" width="7.85546875" bestFit="1" customWidth="1"/>
    <col min="11" max="11" width="8.85546875" bestFit="1" customWidth="1"/>
    <col min="12" max="12" width="13.85546875" bestFit="1" customWidth="1"/>
    <col min="13" max="13" width="14.7109375" bestFit="1" customWidth="1"/>
    <col min="14" max="14" width="13.85546875" bestFit="1" customWidth="1"/>
    <col min="15" max="15" width="14.7109375" bestFit="1" customWidth="1"/>
    <col min="16" max="16" width="13.85546875" bestFit="1" customWidth="1"/>
    <col min="17" max="17" width="14.7109375" bestFit="1" customWidth="1"/>
    <col min="18" max="18" width="13.85546875" bestFit="1" customWidth="1"/>
    <col min="19" max="19" width="14.7109375" bestFit="1" customWidth="1"/>
    <col min="20" max="20" width="13.85546875" bestFit="1" customWidth="1"/>
    <col min="21" max="21" width="14.7109375" bestFit="1" customWidth="1"/>
  </cols>
  <sheetData>
    <row r="1" spans="1:11" ht="18" thickBot="1" x14ac:dyDescent="0.35">
      <c r="A1" s="4" t="str">
        <f>'Cover page'!$A$25</f>
        <v>Table 2.3. Claims (incidence rate) by Occupation (ANZSCO Sub major group), 10 years to 2024-25</v>
      </c>
      <c r="B1" s="5"/>
    </row>
    <row r="2" spans="1:11" ht="15.75" thickTop="1" x14ac:dyDescent="0.25">
      <c r="A2" s="5" t="s">
        <v>18</v>
      </c>
    </row>
    <row r="3" spans="1:11" hidden="1" x14ac:dyDescent="0.25">
      <c r="A3" s="1" t="s">
        <v>19</v>
      </c>
      <c r="B3" t="s" vm="1">
        <v>20</v>
      </c>
    </row>
    <row r="4" spans="1:11" hidden="1" x14ac:dyDescent="0.25">
      <c r="A4" s="1" t="s">
        <v>469</v>
      </c>
      <c r="B4" t="s" vm="2">
        <v>470</v>
      </c>
    </row>
    <row r="5" spans="1:11" hidden="1" x14ac:dyDescent="0.25"/>
    <row r="6" spans="1:11" x14ac:dyDescent="0.25">
      <c r="A6" s="1" t="s">
        <v>156</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159</v>
      </c>
      <c r="B8" s="9">
        <v>3.3756355679228078</v>
      </c>
      <c r="C8" s="9">
        <v>3.4833342141306858</v>
      </c>
      <c r="D8" s="9">
        <v>3.5212696786121009</v>
      </c>
      <c r="E8" s="9">
        <v>4.1161288192689938</v>
      </c>
      <c r="F8" s="9">
        <v>4.3142422623287144</v>
      </c>
      <c r="G8" s="9">
        <v>4.1491042138104515</v>
      </c>
      <c r="H8" s="9">
        <v>3.879028556987282</v>
      </c>
      <c r="I8" s="9">
        <v>4.1141062521256115</v>
      </c>
      <c r="J8" s="9">
        <v>4.7157447633608971</v>
      </c>
      <c r="K8" s="9">
        <v>4.5431322772952276</v>
      </c>
    </row>
    <row r="9" spans="1:11" x14ac:dyDescent="0.25">
      <c r="A9" s="3" t="s">
        <v>160</v>
      </c>
      <c r="B9" s="9" t="s">
        <v>30</v>
      </c>
      <c r="C9" s="9" t="s">
        <v>30</v>
      </c>
      <c r="D9" s="9" t="s">
        <v>30</v>
      </c>
      <c r="E9" s="9" t="s">
        <v>30</v>
      </c>
      <c r="F9" s="9" t="s">
        <v>30</v>
      </c>
      <c r="G9" s="9" t="s">
        <v>30</v>
      </c>
      <c r="H9" s="9" t="s">
        <v>30</v>
      </c>
      <c r="I9" s="9" t="s">
        <v>30</v>
      </c>
      <c r="J9" s="9">
        <v>1.6341217296375394</v>
      </c>
      <c r="K9" s="9" t="s">
        <v>30</v>
      </c>
    </row>
    <row r="10" spans="1:11" x14ac:dyDescent="0.25">
      <c r="A10" s="3" t="s">
        <v>161</v>
      </c>
      <c r="B10" s="9">
        <v>4.9064360134303264</v>
      </c>
      <c r="C10" s="9">
        <v>6.3072242307736159</v>
      </c>
      <c r="D10" s="9">
        <v>6.3351682265611737</v>
      </c>
      <c r="E10" s="9">
        <v>4.7568084878088222</v>
      </c>
      <c r="F10" s="9">
        <v>7.6571855808263383</v>
      </c>
      <c r="G10" s="9">
        <v>8.2105873350094338</v>
      </c>
      <c r="H10" s="9">
        <v>6.9700381953389812</v>
      </c>
      <c r="I10" s="9">
        <v>6.5143834355757724</v>
      </c>
      <c r="J10" s="9">
        <v>8.0142566747122359</v>
      </c>
      <c r="K10" s="9">
        <v>7.0770087359902458</v>
      </c>
    </row>
    <row r="11" spans="1:11" x14ac:dyDescent="0.25">
      <c r="A11" s="3" t="s">
        <v>162</v>
      </c>
      <c r="B11" s="9">
        <v>5.3523599199154779</v>
      </c>
      <c r="C11" s="9">
        <v>6.2593060141662109</v>
      </c>
      <c r="D11" s="9">
        <v>5.6236242035400617</v>
      </c>
      <c r="E11" s="9">
        <v>6.8058504149862955</v>
      </c>
      <c r="F11" s="9">
        <v>5.9558323854186854</v>
      </c>
      <c r="G11" s="9">
        <v>6.6675824149320846</v>
      </c>
      <c r="H11" s="9">
        <v>6.5659819144810454</v>
      </c>
      <c r="I11" s="9">
        <v>6.6361504399912645</v>
      </c>
      <c r="J11" s="9">
        <v>6.5634091489283923</v>
      </c>
      <c r="K11" s="9">
        <v>5.9252943189219787</v>
      </c>
    </row>
    <row r="12" spans="1:11" x14ac:dyDescent="0.25">
      <c r="A12" s="3" t="s">
        <v>163</v>
      </c>
      <c r="B12" s="9">
        <v>3.0716431461536087</v>
      </c>
      <c r="C12" s="9">
        <v>2.9374462207765006</v>
      </c>
      <c r="D12" s="9">
        <v>3.1331075204405496</v>
      </c>
      <c r="E12" s="9">
        <v>4.005622957748006</v>
      </c>
      <c r="F12" s="9">
        <v>3.8960280069562612</v>
      </c>
      <c r="G12" s="9">
        <v>3.5412070029512974</v>
      </c>
      <c r="H12" s="9">
        <v>3.0700772905972724</v>
      </c>
      <c r="I12" s="9">
        <v>3.5625950181525532</v>
      </c>
      <c r="J12" s="9">
        <v>3.9292636907793725</v>
      </c>
      <c r="K12" s="9">
        <v>3.7785540648716243</v>
      </c>
    </row>
    <row r="13" spans="1:11" x14ac:dyDescent="0.25">
      <c r="A13" s="3" t="s">
        <v>164</v>
      </c>
      <c r="B13" s="9">
        <v>3.5136955471492088</v>
      </c>
      <c r="C13" s="9">
        <v>3.6100982401481647</v>
      </c>
      <c r="D13" s="9">
        <v>3.3161591851811938</v>
      </c>
      <c r="E13" s="9">
        <v>3.75499945184924</v>
      </c>
      <c r="F13" s="9">
        <v>4.1078145363238576</v>
      </c>
      <c r="G13" s="9">
        <v>3.9885400870299001</v>
      </c>
      <c r="H13" s="9">
        <v>4.1854476820429269</v>
      </c>
      <c r="I13" s="9">
        <v>4.1648622919739724</v>
      </c>
      <c r="J13" s="9">
        <v>5.1136677856033046</v>
      </c>
      <c r="K13" s="9">
        <v>5.1684115445352257</v>
      </c>
    </row>
    <row r="14" spans="1:11" x14ac:dyDescent="0.25">
      <c r="A14" s="2" t="s">
        <v>165</v>
      </c>
      <c r="B14" s="9">
        <v>3.6222859982245641</v>
      </c>
      <c r="C14" s="9">
        <v>3.8927997030529382</v>
      </c>
      <c r="D14" s="9">
        <v>3.7498980662855002</v>
      </c>
      <c r="E14" s="9">
        <v>4.0380762141938362</v>
      </c>
      <c r="F14" s="9">
        <v>3.98339719033262</v>
      </c>
      <c r="G14" s="9">
        <v>4.5067407010538822</v>
      </c>
      <c r="H14" s="9">
        <v>4.5774988187895671</v>
      </c>
      <c r="I14" s="9">
        <v>5.1715952763025035</v>
      </c>
      <c r="J14" s="9">
        <v>4.920653191437677</v>
      </c>
      <c r="K14" s="9">
        <v>4.6513382836885011</v>
      </c>
    </row>
    <row r="15" spans="1:11" x14ac:dyDescent="0.25">
      <c r="A15" s="3" t="s">
        <v>166</v>
      </c>
      <c r="B15" s="9" t="s">
        <v>30</v>
      </c>
      <c r="C15" s="9" t="s">
        <v>30</v>
      </c>
      <c r="D15" s="9" t="s">
        <v>30</v>
      </c>
      <c r="E15" s="9" t="s">
        <v>30</v>
      </c>
      <c r="F15" s="9" t="s">
        <v>30</v>
      </c>
      <c r="G15" s="9" t="s">
        <v>30</v>
      </c>
      <c r="H15" s="9" t="s">
        <v>30</v>
      </c>
      <c r="I15" s="9" t="s">
        <v>30</v>
      </c>
      <c r="J15" s="9" t="s">
        <v>30</v>
      </c>
      <c r="K15" s="9" t="s">
        <v>30</v>
      </c>
    </row>
    <row r="16" spans="1:11" x14ac:dyDescent="0.25">
      <c r="A16" s="3" t="s">
        <v>167</v>
      </c>
      <c r="B16" s="9">
        <v>3.7298639009682617</v>
      </c>
      <c r="C16" s="9">
        <v>3.8966057641174099</v>
      </c>
      <c r="D16" s="9">
        <v>4.0287116146015869</v>
      </c>
      <c r="E16" s="9">
        <v>4.9441683699807291</v>
      </c>
      <c r="F16" s="9">
        <v>4.4191916225985963</v>
      </c>
      <c r="G16" s="9">
        <v>4.2940693859710777</v>
      </c>
      <c r="H16" s="9">
        <v>4.2553851424448341</v>
      </c>
      <c r="I16" s="9">
        <v>4.4338195755454661</v>
      </c>
      <c r="J16" s="9">
        <v>4.2834793994834932</v>
      </c>
      <c r="K16" s="9">
        <v>4.7035547308992429</v>
      </c>
    </row>
    <row r="17" spans="1:11" x14ac:dyDescent="0.25">
      <c r="A17" s="3" t="s">
        <v>168</v>
      </c>
      <c r="B17" s="9">
        <v>1.9005112610729169</v>
      </c>
      <c r="C17" s="9">
        <v>2.1138585067763334</v>
      </c>
      <c r="D17" s="9">
        <v>1.9063315135347447</v>
      </c>
      <c r="E17" s="9">
        <v>1.7782819501626772</v>
      </c>
      <c r="F17" s="9">
        <v>1.6758757446629671</v>
      </c>
      <c r="G17" s="9">
        <v>2.2999131488420756</v>
      </c>
      <c r="H17" s="9">
        <v>2.0104629985345661</v>
      </c>
      <c r="I17" s="9">
        <v>2.7959142801497112</v>
      </c>
      <c r="J17" s="9">
        <v>2.3092685840815483</v>
      </c>
      <c r="K17" s="9">
        <v>2.3297471975420145</v>
      </c>
    </row>
    <row r="18" spans="1:11" x14ac:dyDescent="0.25">
      <c r="A18" s="3" t="s">
        <v>169</v>
      </c>
      <c r="B18" s="9">
        <v>3.355611785320459</v>
      </c>
      <c r="C18" s="9">
        <v>3.6263664159831124</v>
      </c>
      <c r="D18" s="9">
        <v>3.354895827998027</v>
      </c>
      <c r="E18" s="9">
        <v>3.2615246699941123</v>
      </c>
      <c r="F18" s="9">
        <v>2.9326519099670438</v>
      </c>
      <c r="G18" s="9">
        <v>2.6709612814801309</v>
      </c>
      <c r="H18" s="9">
        <v>2.8689159349783964</v>
      </c>
      <c r="I18" s="9">
        <v>2.8920023774162193</v>
      </c>
      <c r="J18" s="9">
        <v>3.2525109892255299</v>
      </c>
      <c r="K18" s="9">
        <v>3.0216033241509135</v>
      </c>
    </row>
    <row r="19" spans="1:11" x14ac:dyDescent="0.25">
      <c r="A19" s="3" t="s">
        <v>170</v>
      </c>
      <c r="B19" s="9">
        <v>5.4844355078529867</v>
      </c>
      <c r="C19" s="9">
        <v>6.0828082653804429</v>
      </c>
      <c r="D19" s="9">
        <v>5.6683092434866298</v>
      </c>
      <c r="E19" s="9">
        <v>6.6125452975821579</v>
      </c>
      <c r="F19" s="9">
        <v>6.4352923926289387</v>
      </c>
      <c r="G19" s="9">
        <v>7.052682831354784</v>
      </c>
      <c r="H19" s="9">
        <v>7.7095710938815598</v>
      </c>
      <c r="I19" s="9">
        <v>10.222397804556996</v>
      </c>
      <c r="J19" s="9">
        <v>9.3759702719691997</v>
      </c>
      <c r="K19" s="9">
        <v>7.9252078111764579</v>
      </c>
    </row>
    <row r="20" spans="1:11" x14ac:dyDescent="0.25">
      <c r="A20" s="3" t="s">
        <v>171</v>
      </c>
      <c r="B20" s="9">
        <v>5.4047534066770382</v>
      </c>
      <c r="C20" s="9">
        <v>5.7320690612687253</v>
      </c>
      <c r="D20" s="9">
        <v>5.8704229539397534</v>
      </c>
      <c r="E20" s="9">
        <v>6.4556218888398238</v>
      </c>
      <c r="F20" s="9">
        <v>6.4439682326732397</v>
      </c>
      <c r="G20" s="9">
        <v>8.1144874449246256</v>
      </c>
      <c r="H20" s="9">
        <v>8.0820175804649121</v>
      </c>
      <c r="I20" s="9">
        <v>7.6365567649505222</v>
      </c>
      <c r="J20" s="9">
        <v>7.3726375214648376</v>
      </c>
      <c r="K20" s="9">
        <v>7.2613113187922513</v>
      </c>
    </row>
    <row r="21" spans="1:11" x14ac:dyDescent="0.25">
      <c r="A21" s="3" t="s">
        <v>172</v>
      </c>
      <c r="B21" s="9">
        <v>0.58839644734398666</v>
      </c>
      <c r="C21" s="9">
        <v>0.56438800958011937</v>
      </c>
      <c r="D21" s="9">
        <v>0.51257387813736477</v>
      </c>
      <c r="E21" s="9">
        <v>0.4960177228670789</v>
      </c>
      <c r="F21" s="9">
        <v>0.56890750005080171</v>
      </c>
      <c r="G21" s="9">
        <v>0.39590397170631531</v>
      </c>
      <c r="H21" s="9">
        <v>0.33197486669627096</v>
      </c>
      <c r="I21" s="9">
        <v>0.4040809175957954</v>
      </c>
      <c r="J21" s="9">
        <v>0.45565546796537076</v>
      </c>
      <c r="K21" s="9">
        <v>0.41941341680415178</v>
      </c>
    </row>
    <row r="22" spans="1:11" x14ac:dyDescent="0.25">
      <c r="A22" s="3" t="s">
        <v>173</v>
      </c>
      <c r="B22" s="9">
        <v>3.4751205375904424</v>
      </c>
      <c r="C22" s="9">
        <v>3.3800730169581312</v>
      </c>
      <c r="D22" s="9">
        <v>3.1197890727469719</v>
      </c>
      <c r="E22" s="9">
        <v>3.8087435249241901</v>
      </c>
      <c r="F22" s="9">
        <v>4.2144612336159657</v>
      </c>
      <c r="G22" s="9">
        <v>3.9362044709232173</v>
      </c>
      <c r="H22" s="9">
        <v>4.0448539749993104</v>
      </c>
      <c r="I22" s="9">
        <v>4.7492117407906669</v>
      </c>
      <c r="J22" s="9">
        <v>5.3556248824890282</v>
      </c>
      <c r="K22" s="9">
        <v>4.6053505091794706</v>
      </c>
    </row>
    <row r="23" spans="1:11" x14ac:dyDescent="0.25">
      <c r="A23" s="2" t="s">
        <v>174</v>
      </c>
      <c r="B23" s="9">
        <v>12.810871070756876</v>
      </c>
      <c r="C23" s="9">
        <v>13.291106985828916</v>
      </c>
      <c r="D23" s="9">
        <v>12.650008876255747</v>
      </c>
      <c r="E23" s="9">
        <v>13.201499476051305</v>
      </c>
      <c r="F23" s="9">
        <v>14.332503966826025</v>
      </c>
      <c r="G23" s="9">
        <v>14.546646846541794</v>
      </c>
      <c r="H23" s="9">
        <v>14.585492873394792</v>
      </c>
      <c r="I23" s="9">
        <v>14.49744511871647</v>
      </c>
      <c r="J23" s="9">
        <v>15.369063802337422</v>
      </c>
      <c r="K23" s="9">
        <v>15.534959411568677</v>
      </c>
    </row>
    <row r="24" spans="1:11" x14ac:dyDescent="0.25">
      <c r="A24" s="3" t="s">
        <v>175</v>
      </c>
      <c r="B24" s="9" t="s">
        <v>30</v>
      </c>
      <c r="C24" s="9" t="s">
        <v>30</v>
      </c>
      <c r="D24" s="9" t="s">
        <v>30</v>
      </c>
      <c r="E24" s="9" t="s">
        <v>30</v>
      </c>
      <c r="F24" s="9">
        <v>2.2554098431031036</v>
      </c>
      <c r="G24" s="9" t="s">
        <v>30</v>
      </c>
      <c r="H24" s="9" t="s">
        <v>30</v>
      </c>
      <c r="I24" s="9" t="s">
        <v>30</v>
      </c>
      <c r="J24" s="9" t="s">
        <v>30</v>
      </c>
      <c r="K24" s="9">
        <v>0.73470849261876181</v>
      </c>
    </row>
    <row r="25" spans="1:11" x14ac:dyDescent="0.25">
      <c r="A25" s="3" t="s">
        <v>176</v>
      </c>
      <c r="B25" s="9">
        <v>3.6418356858529739</v>
      </c>
      <c r="C25" s="9">
        <v>3.9318777831971317</v>
      </c>
      <c r="D25" s="9">
        <v>4.0666105196857281</v>
      </c>
      <c r="E25" s="9">
        <v>3.7487309968756826</v>
      </c>
      <c r="F25" s="9">
        <v>3.6497217437787031</v>
      </c>
      <c r="G25" s="9">
        <v>3.5345850078576762</v>
      </c>
      <c r="H25" s="9">
        <v>4.1801525835666444</v>
      </c>
      <c r="I25" s="9">
        <v>4.7165485800256182</v>
      </c>
      <c r="J25" s="9">
        <v>4.5999991570739507</v>
      </c>
      <c r="K25" s="9">
        <v>4.7255954622497836</v>
      </c>
    </row>
    <row r="26" spans="1:11" x14ac:dyDescent="0.25">
      <c r="A26" s="3" t="s">
        <v>177</v>
      </c>
      <c r="B26" s="9">
        <v>14.80619820710403</v>
      </c>
      <c r="C26" s="9">
        <v>15.49661745659051</v>
      </c>
      <c r="D26" s="9">
        <v>14.32268002909335</v>
      </c>
      <c r="E26" s="9">
        <v>15.327681248222843</v>
      </c>
      <c r="F26" s="9">
        <v>16.69849068464373</v>
      </c>
      <c r="G26" s="9">
        <v>16.063332084688497</v>
      </c>
      <c r="H26" s="9">
        <v>15.866074930502288</v>
      </c>
      <c r="I26" s="9">
        <v>15.313438330300615</v>
      </c>
      <c r="J26" s="9">
        <v>17.416933678188808</v>
      </c>
      <c r="K26" s="9">
        <v>17.018573140394356</v>
      </c>
    </row>
    <row r="27" spans="1:11" x14ac:dyDescent="0.25">
      <c r="A27" s="3" t="s">
        <v>178</v>
      </c>
      <c r="B27" s="9">
        <v>18.848200507020657</v>
      </c>
      <c r="C27" s="9">
        <v>20.085782465046947</v>
      </c>
      <c r="D27" s="9">
        <v>18.977520091338544</v>
      </c>
      <c r="E27" s="9">
        <v>18.666964175794742</v>
      </c>
      <c r="F27" s="9">
        <v>21.470626911928154</v>
      </c>
      <c r="G27" s="9">
        <v>22.983580668135371</v>
      </c>
      <c r="H27" s="9">
        <v>23.210026798499729</v>
      </c>
      <c r="I27" s="9">
        <v>22.038093978816633</v>
      </c>
      <c r="J27" s="9">
        <v>22.808375900209747</v>
      </c>
      <c r="K27" s="9">
        <v>23.529839394043517</v>
      </c>
    </row>
    <row r="28" spans="1:11" x14ac:dyDescent="0.25">
      <c r="A28" s="3" t="s">
        <v>179</v>
      </c>
      <c r="B28" s="9">
        <v>8.4944915860274985</v>
      </c>
      <c r="C28" s="9">
        <v>9.3028115524113257</v>
      </c>
      <c r="D28" s="9">
        <v>9.4591948031714974</v>
      </c>
      <c r="E28" s="9">
        <v>10.084944311141921</v>
      </c>
      <c r="F28" s="9">
        <v>10.398080140314855</v>
      </c>
      <c r="G28" s="9">
        <v>10.517876307505709</v>
      </c>
      <c r="H28" s="9">
        <v>11.097035214495312</v>
      </c>
      <c r="I28" s="9">
        <v>10.167964782997602</v>
      </c>
      <c r="J28" s="9">
        <v>11.435397703768109</v>
      </c>
      <c r="K28" s="9">
        <v>11.452038033221884</v>
      </c>
    </row>
    <row r="29" spans="1:11" x14ac:dyDescent="0.25">
      <c r="A29" s="3" t="s">
        <v>180</v>
      </c>
      <c r="B29" s="9">
        <v>13.354679069282724</v>
      </c>
      <c r="C29" s="9">
        <v>13.224610437013828</v>
      </c>
      <c r="D29" s="9">
        <v>11.369933873399702</v>
      </c>
      <c r="E29" s="9">
        <v>12.477753828877521</v>
      </c>
      <c r="F29" s="9">
        <v>13.004140368565919</v>
      </c>
      <c r="G29" s="9">
        <v>14.137521003799847</v>
      </c>
      <c r="H29" s="9">
        <v>13.452075118045542</v>
      </c>
      <c r="I29" s="9">
        <v>14.468135031844934</v>
      </c>
      <c r="J29" s="9">
        <v>13.794008084689889</v>
      </c>
      <c r="K29" s="9">
        <v>14.273485142919847</v>
      </c>
    </row>
    <row r="30" spans="1:11" x14ac:dyDescent="0.25">
      <c r="A30" s="3" t="s">
        <v>181</v>
      </c>
      <c r="B30" s="9">
        <v>20.594158619223013</v>
      </c>
      <c r="C30" s="9">
        <v>18.223458888608057</v>
      </c>
      <c r="D30" s="9">
        <v>16.616227738670521</v>
      </c>
      <c r="E30" s="9">
        <v>19.553339962522458</v>
      </c>
      <c r="F30" s="9">
        <v>20.651506145012917</v>
      </c>
      <c r="G30" s="9">
        <v>22.790163232073485</v>
      </c>
      <c r="H30" s="9">
        <v>22.869241810081569</v>
      </c>
      <c r="I30" s="9">
        <v>22.520122257169724</v>
      </c>
      <c r="J30" s="9">
        <v>24.138569307418461</v>
      </c>
      <c r="K30" s="9">
        <v>27.073487564816894</v>
      </c>
    </row>
    <row r="31" spans="1:11" x14ac:dyDescent="0.25">
      <c r="A31" s="3" t="s">
        <v>182</v>
      </c>
      <c r="B31" s="9">
        <v>14.352791521853236</v>
      </c>
      <c r="C31" s="9">
        <v>15.67067114224959</v>
      </c>
      <c r="D31" s="9">
        <v>14.75529403767546</v>
      </c>
      <c r="E31" s="9">
        <v>15.913722709430607</v>
      </c>
      <c r="F31" s="9">
        <v>18.41730091058378</v>
      </c>
      <c r="G31" s="9">
        <v>18.580777927982105</v>
      </c>
      <c r="H31" s="9">
        <v>16.749350479320793</v>
      </c>
      <c r="I31" s="9">
        <v>17.798039075942015</v>
      </c>
      <c r="J31" s="9">
        <v>20.504306645105821</v>
      </c>
      <c r="K31" s="9">
        <v>19.565407060381361</v>
      </c>
    </row>
    <row r="32" spans="1:11" x14ac:dyDescent="0.25">
      <c r="A32" s="2" t="s">
        <v>183</v>
      </c>
      <c r="B32" s="9">
        <v>13.39943066997709</v>
      </c>
      <c r="C32" s="9">
        <v>13.841799377935033</v>
      </c>
      <c r="D32" s="9">
        <v>13.889480106076753</v>
      </c>
      <c r="E32" s="9">
        <v>16.019370569035193</v>
      </c>
      <c r="F32" s="9">
        <v>17.585303506512133</v>
      </c>
      <c r="G32" s="9">
        <v>19.531156765990687</v>
      </c>
      <c r="H32" s="9">
        <v>20.96556244999114</v>
      </c>
      <c r="I32" s="9">
        <v>20.946752792267638</v>
      </c>
      <c r="J32" s="9">
        <v>20.061291209653973</v>
      </c>
      <c r="K32" s="9">
        <v>19.938091477260183</v>
      </c>
    </row>
    <row r="33" spans="1:11" x14ac:dyDescent="0.25">
      <c r="A33" s="3" t="s">
        <v>184</v>
      </c>
      <c r="B33" s="9" t="s">
        <v>30</v>
      </c>
      <c r="C33" s="9" t="s">
        <v>30</v>
      </c>
      <c r="D33" s="9" t="s">
        <v>30</v>
      </c>
      <c r="E33" s="9" t="s">
        <v>30</v>
      </c>
      <c r="F33" s="9" t="s">
        <v>30</v>
      </c>
      <c r="G33" s="9" t="s">
        <v>30</v>
      </c>
      <c r="H33" s="9" t="s">
        <v>30</v>
      </c>
      <c r="I33" s="9" t="s">
        <v>30</v>
      </c>
      <c r="J33" s="9" t="s">
        <v>30</v>
      </c>
      <c r="K33" s="9" t="s">
        <v>30</v>
      </c>
    </row>
    <row r="34" spans="1:11" x14ac:dyDescent="0.25">
      <c r="A34" s="3" t="s">
        <v>185</v>
      </c>
      <c r="B34" s="9">
        <v>20.662730866982802</v>
      </c>
      <c r="C34" s="9">
        <v>23.584075585160321</v>
      </c>
      <c r="D34" s="9">
        <v>26.775838685979696</v>
      </c>
      <c r="E34" s="9">
        <v>29.018078321520118</v>
      </c>
      <c r="F34" s="9">
        <v>32.113548549085444</v>
      </c>
      <c r="G34" s="9">
        <v>33.025255432378323</v>
      </c>
      <c r="H34" s="9">
        <v>33.207523000681</v>
      </c>
      <c r="I34" s="9">
        <v>34.152576609782329</v>
      </c>
      <c r="J34" s="9">
        <v>34.451996997443125</v>
      </c>
      <c r="K34" s="9">
        <v>35.503213232453788</v>
      </c>
    </row>
    <row r="35" spans="1:11" x14ac:dyDescent="0.25">
      <c r="A35" s="3" t="s">
        <v>186</v>
      </c>
      <c r="B35" s="9">
        <v>13.72380197784328</v>
      </c>
      <c r="C35" s="9">
        <v>14.398532134380989</v>
      </c>
      <c r="D35" s="9">
        <v>13.776394703663124</v>
      </c>
      <c r="E35" s="9">
        <v>15.616144678019641</v>
      </c>
      <c r="F35" s="9">
        <v>16.262371148285936</v>
      </c>
      <c r="G35" s="9">
        <v>19.811162143520104</v>
      </c>
      <c r="H35" s="9">
        <v>16.973332019434629</v>
      </c>
      <c r="I35" s="9">
        <v>17.936361333407305</v>
      </c>
      <c r="J35" s="9">
        <v>17.455922625198291</v>
      </c>
      <c r="K35" s="9">
        <v>17.670076839815643</v>
      </c>
    </row>
    <row r="36" spans="1:11" x14ac:dyDescent="0.25">
      <c r="A36" s="3" t="s">
        <v>187</v>
      </c>
      <c r="B36" s="9">
        <v>5.5673181804623795</v>
      </c>
      <c r="C36" s="9">
        <v>5.1992396266382439</v>
      </c>
      <c r="D36" s="9">
        <v>5.6701871153004682</v>
      </c>
      <c r="E36" s="9">
        <v>5.9595509507652729</v>
      </c>
      <c r="F36" s="9">
        <v>6.8903332597564182</v>
      </c>
      <c r="G36" s="9">
        <v>6.7781978450264173</v>
      </c>
      <c r="H36" s="9">
        <v>9.0271714481205834</v>
      </c>
      <c r="I36" s="9">
        <v>6.9457569644695596</v>
      </c>
      <c r="J36" s="9">
        <v>6.6776751349592036</v>
      </c>
      <c r="K36" s="9">
        <v>7.1364050896813325</v>
      </c>
    </row>
    <row r="37" spans="1:11" x14ac:dyDescent="0.25">
      <c r="A37" s="3" t="s">
        <v>188</v>
      </c>
      <c r="B37" s="9">
        <v>30.102982378693007</v>
      </c>
      <c r="C37" s="9">
        <v>28.710048042120693</v>
      </c>
      <c r="D37" s="9">
        <v>29.677694876955986</v>
      </c>
      <c r="E37" s="9">
        <v>37.16213801125155</v>
      </c>
      <c r="F37" s="9">
        <v>40.036780204631903</v>
      </c>
      <c r="G37" s="9">
        <v>41.235815763165697</v>
      </c>
      <c r="H37" s="9">
        <v>56.855189077854384</v>
      </c>
      <c r="I37" s="9">
        <v>64.887521478453081</v>
      </c>
      <c r="J37" s="9">
        <v>57.740429890667855</v>
      </c>
      <c r="K37" s="9">
        <v>53.093101262228785</v>
      </c>
    </row>
    <row r="38" spans="1:11" x14ac:dyDescent="0.25">
      <c r="A38" s="3" t="s">
        <v>189</v>
      </c>
      <c r="B38" s="9">
        <v>6.579137195417526</v>
      </c>
      <c r="C38" s="9">
        <v>7.4090042420563647</v>
      </c>
      <c r="D38" s="9">
        <v>6.9827577860507555</v>
      </c>
      <c r="E38" s="9">
        <v>7.9059720602357464</v>
      </c>
      <c r="F38" s="9">
        <v>8.869396841485603</v>
      </c>
      <c r="G38" s="9">
        <v>8.1003182003844429</v>
      </c>
      <c r="H38" s="9">
        <v>9.6986700867798756</v>
      </c>
      <c r="I38" s="9">
        <v>8.9988391125185299</v>
      </c>
      <c r="J38" s="9">
        <v>9.9656056716282357</v>
      </c>
      <c r="K38" s="9">
        <v>9.7408337583363789</v>
      </c>
    </row>
    <row r="39" spans="1:11" x14ac:dyDescent="0.25">
      <c r="A39" s="2" t="s">
        <v>190</v>
      </c>
      <c r="B39" s="9">
        <v>3.0641360837851797</v>
      </c>
      <c r="C39" s="9">
        <v>2.9386745088825594</v>
      </c>
      <c r="D39" s="9">
        <v>3.2106244462845703</v>
      </c>
      <c r="E39" s="9">
        <v>3.116127284663528</v>
      </c>
      <c r="F39" s="9">
        <v>3.237564129421509</v>
      </c>
      <c r="G39" s="9">
        <v>3.4126418159935743</v>
      </c>
      <c r="H39" s="9">
        <v>3.0472274024349462</v>
      </c>
      <c r="I39" s="9">
        <v>3.2675094559491962</v>
      </c>
      <c r="J39" s="9">
        <v>3.4066485340698995</v>
      </c>
      <c r="K39" s="9">
        <v>3.2594015124372113</v>
      </c>
    </row>
    <row r="40" spans="1:11" x14ac:dyDescent="0.25">
      <c r="A40" s="3" t="s">
        <v>191</v>
      </c>
      <c r="B40" s="9" t="s">
        <v>30</v>
      </c>
      <c r="C40" s="9" t="s">
        <v>30</v>
      </c>
      <c r="D40" s="9" t="s">
        <v>30</v>
      </c>
      <c r="E40" s="9" t="s">
        <v>30</v>
      </c>
      <c r="F40" s="9" t="s">
        <v>30</v>
      </c>
      <c r="G40" s="9" t="s">
        <v>30</v>
      </c>
      <c r="H40" s="9" t="s">
        <v>30</v>
      </c>
      <c r="I40" s="9" t="s">
        <v>30</v>
      </c>
      <c r="J40" s="9" t="s">
        <v>30</v>
      </c>
      <c r="K40" s="9" t="s">
        <v>30</v>
      </c>
    </row>
    <row r="41" spans="1:11" x14ac:dyDescent="0.25">
      <c r="A41" s="3" t="s">
        <v>192</v>
      </c>
      <c r="B41" s="9">
        <v>1.3407353873914736</v>
      </c>
      <c r="C41" s="9">
        <v>1.4101954847869269</v>
      </c>
      <c r="D41" s="9">
        <v>1.6765019740008207</v>
      </c>
      <c r="E41" s="9">
        <v>1.4684610861225826</v>
      </c>
      <c r="F41" s="9">
        <v>1.413747366490131</v>
      </c>
      <c r="G41" s="9">
        <v>1.6333327802128406</v>
      </c>
      <c r="H41" s="9">
        <v>1.3432071677406787</v>
      </c>
      <c r="I41" s="9">
        <v>1.5495159950830373</v>
      </c>
      <c r="J41" s="9">
        <v>1.7232645108696225</v>
      </c>
      <c r="K41" s="9">
        <v>1.846586438845768</v>
      </c>
    </row>
    <row r="42" spans="1:11" x14ac:dyDescent="0.25">
      <c r="A42" s="3" t="s">
        <v>193</v>
      </c>
      <c r="B42" s="9">
        <v>1.4566530253721308</v>
      </c>
      <c r="C42" s="9">
        <v>1.7316102061576597</v>
      </c>
      <c r="D42" s="9">
        <v>1.7202722942779392</v>
      </c>
      <c r="E42" s="9">
        <v>1.444950357838565</v>
      </c>
      <c r="F42" s="9">
        <v>1.6926026299789494</v>
      </c>
      <c r="G42" s="9">
        <v>1.5087745584951937</v>
      </c>
      <c r="H42" s="9">
        <v>1.4420623636718055</v>
      </c>
      <c r="I42" s="9">
        <v>1.4995131109013791</v>
      </c>
      <c r="J42" s="9">
        <v>1.6403015486103247</v>
      </c>
      <c r="K42" s="9">
        <v>1.7682715793534562</v>
      </c>
    </row>
    <row r="43" spans="1:11" x14ac:dyDescent="0.25">
      <c r="A43" s="3" t="s">
        <v>194</v>
      </c>
      <c r="B43" s="9">
        <v>2.8085102565843787</v>
      </c>
      <c r="C43" s="9">
        <v>2.1649560407474202</v>
      </c>
      <c r="D43" s="9">
        <v>1.9156889528752499</v>
      </c>
      <c r="E43" s="9">
        <v>1.8757918716390687</v>
      </c>
      <c r="F43" s="9">
        <v>2.0402712651467176</v>
      </c>
      <c r="G43" s="9">
        <v>2.0203807158096634</v>
      </c>
      <c r="H43" s="9">
        <v>1.8986365392805453</v>
      </c>
      <c r="I43" s="9">
        <v>2.0399194062519537</v>
      </c>
      <c r="J43" s="9">
        <v>2.3272303410681898</v>
      </c>
      <c r="K43" s="9">
        <v>2.0971378727807846</v>
      </c>
    </row>
    <row r="44" spans="1:11" x14ac:dyDescent="0.25">
      <c r="A44" s="3" t="s">
        <v>195</v>
      </c>
      <c r="B44" s="9">
        <v>1.8001456229890778</v>
      </c>
      <c r="C44" s="9">
        <v>1.6514773046998934</v>
      </c>
      <c r="D44" s="9">
        <v>1.8456564355910376</v>
      </c>
      <c r="E44" s="9">
        <v>1.6824687381574484</v>
      </c>
      <c r="F44" s="9">
        <v>1.6647332303640199</v>
      </c>
      <c r="G44" s="9">
        <v>1.9017886891898319</v>
      </c>
      <c r="H44" s="9">
        <v>1.8416943382958011</v>
      </c>
      <c r="I44" s="9">
        <v>1.5805362592987864</v>
      </c>
      <c r="J44" s="9">
        <v>1.9582014019596172</v>
      </c>
      <c r="K44" s="9">
        <v>1.8458619665103326</v>
      </c>
    </row>
    <row r="45" spans="1:11" x14ac:dyDescent="0.25">
      <c r="A45" s="3" t="s">
        <v>196</v>
      </c>
      <c r="B45" s="9">
        <v>1.2507213568672986</v>
      </c>
      <c r="C45" s="9">
        <v>1.0881397396209764</v>
      </c>
      <c r="D45" s="9">
        <v>1.1402144418610534</v>
      </c>
      <c r="E45" s="9">
        <v>1.2509328032525429</v>
      </c>
      <c r="F45" s="9">
        <v>1.2402577986248915</v>
      </c>
      <c r="G45" s="9">
        <v>1.0294428119001919</v>
      </c>
      <c r="H45" s="9">
        <v>0.93018869605657339</v>
      </c>
      <c r="I45" s="9">
        <v>0.92921256988045908</v>
      </c>
      <c r="J45" s="9">
        <v>1.0413994003199569</v>
      </c>
      <c r="K45" s="9">
        <v>1.056006474087906</v>
      </c>
    </row>
    <row r="46" spans="1:11" x14ac:dyDescent="0.25">
      <c r="A46" s="3" t="s">
        <v>197</v>
      </c>
      <c r="B46" s="9">
        <v>9.7760017947091615</v>
      </c>
      <c r="C46" s="9">
        <v>11.985925611313119</v>
      </c>
      <c r="D46" s="9">
        <v>12.941528226712869</v>
      </c>
      <c r="E46" s="9">
        <v>14.348496381481448</v>
      </c>
      <c r="F46" s="9">
        <v>17.90254272924486</v>
      </c>
      <c r="G46" s="9">
        <v>20.361494354196608</v>
      </c>
      <c r="H46" s="9">
        <v>16.175702698235433</v>
      </c>
      <c r="I46" s="9">
        <v>19.18050030850188</v>
      </c>
      <c r="J46" s="9">
        <v>19.921430681654851</v>
      </c>
      <c r="K46" s="9">
        <v>17.821305283549606</v>
      </c>
    </row>
    <row r="47" spans="1:11" x14ac:dyDescent="0.25">
      <c r="A47" s="3" t="s">
        <v>198</v>
      </c>
      <c r="B47" s="9">
        <v>7.8270412830573921</v>
      </c>
      <c r="C47" s="9">
        <v>7.4096649882934429</v>
      </c>
      <c r="D47" s="9">
        <v>8.2136579411279378</v>
      </c>
      <c r="E47" s="9">
        <v>8.0196472150837916</v>
      </c>
      <c r="F47" s="9">
        <v>8.1031173993674397</v>
      </c>
      <c r="G47" s="9">
        <v>8.4286020254415153</v>
      </c>
      <c r="H47" s="9">
        <v>7.1846700102374079</v>
      </c>
      <c r="I47" s="9">
        <v>8.1123830049484642</v>
      </c>
      <c r="J47" s="9">
        <v>7.1146654989663007</v>
      </c>
      <c r="K47" s="9">
        <v>6.6709512504249799</v>
      </c>
    </row>
    <row r="48" spans="1:11" x14ac:dyDescent="0.25">
      <c r="A48" s="2" t="s">
        <v>199</v>
      </c>
      <c r="B48" s="9">
        <v>4.6661914434232532</v>
      </c>
      <c r="C48" s="9">
        <v>4.6189733301464235</v>
      </c>
      <c r="D48" s="9">
        <v>4.1916526361583264</v>
      </c>
      <c r="E48" s="9">
        <v>4.4692766286207704</v>
      </c>
      <c r="F48" s="9">
        <v>4.7591312593353763</v>
      </c>
      <c r="G48" s="9">
        <v>4.4872977160404171</v>
      </c>
      <c r="H48" s="9">
        <v>4.1604402869943939</v>
      </c>
      <c r="I48" s="9">
        <v>4.5123279572880559</v>
      </c>
      <c r="J48" s="9">
        <v>4.8606962257838466</v>
      </c>
      <c r="K48" s="9">
        <v>4.3115780959869081</v>
      </c>
    </row>
    <row r="49" spans="1:11" x14ac:dyDescent="0.25">
      <c r="A49" s="3" t="s">
        <v>200</v>
      </c>
      <c r="B49" s="9" t="s">
        <v>30</v>
      </c>
      <c r="C49" s="9" t="s">
        <v>30</v>
      </c>
      <c r="D49" s="9" t="s">
        <v>30</v>
      </c>
      <c r="E49" s="9" t="s">
        <v>30</v>
      </c>
      <c r="F49" s="9" t="s">
        <v>30</v>
      </c>
      <c r="G49" s="9" t="s">
        <v>30</v>
      </c>
      <c r="H49" s="9" t="s">
        <v>30</v>
      </c>
      <c r="I49" s="9" t="s">
        <v>30</v>
      </c>
      <c r="J49" s="9" t="s">
        <v>30</v>
      </c>
      <c r="K49" s="9" t="s">
        <v>30</v>
      </c>
    </row>
    <row r="50" spans="1:11" x14ac:dyDescent="0.25">
      <c r="A50" s="3" t="s">
        <v>201</v>
      </c>
      <c r="B50" s="9">
        <v>3.263731070249122</v>
      </c>
      <c r="C50" s="9">
        <v>3.2073110222447165</v>
      </c>
      <c r="D50" s="9">
        <v>3.2635220698157901</v>
      </c>
      <c r="E50" s="9">
        <v>3.9948232704691438</v>
      </c>
      <c r="F50" s="9">
        <v>3.9702281710069904</v>
      </c>
      <c r="G50" s="9">
        <v>3.6747646220465997</v>
      </c>
      <c r="H50" s="9">
        <v>2.9817142213153867</v>
      </c>
      <c r="I50" s="9">
        <v>3.9746250550162436</v>
      </c>
      <c r="J50" s="9">
        <v>3.9041645871699342</v>
      </c>
      <c r="K50" s="9">
        <v>3.3708120826500072</v>
      </c>
    </row>
    <row r="51" spans="1:11" x14ac:dyDescent="0.25">
      <c r="A51" s="3" t="s">
        <v>202</v>
      </c>
      <c r="B51" s="9">
        <v>5.3244975556038643</v>
      </c>
      <c r="C51" s="9">
        <v>5.3046420716355369</v>
      </c>
      <c r="D51" s="9">
        <v>4.9090968629026719</v>
      </c>
      <c r="E51" s="9">
        <v>5.209855441901575</v>
      </c>
      <c r="F51" s="9">
        <v>5.7719217665080489</v>
      </c>
      <c r="G51" s="9">
        <v>5.0688435047282914</v>
      </c>
      <c r="H51" s="9">
        <v>4.9233138839930328</v>
      </c>
      <c r="I51" s="9">
        <v>4.987110832023701</v>
      </c>
      <c r="J51" s="9">
        <v>5.7010382422646133</v>
      </c>
      <c r="K51" s="9">
        <v>4.9282314474035012</v>
      </c>
    </row>
    <row r="52" spans="1:11" x14ac:dyDescent="0.25">
      <c r="A52" s="3" t="s">
        <v>203</v>
      </c>
      <c r="B52" s="9">
        <v>3.3491311667961803</v>
      </c>
      <c r="C52" s="9">
        <v>3.439658028271753</v>
      </c>
      <c r="D52" s="9">
        <v>2.6676297273452745</v>
      </c>
      <c r="E52" s="9">
        <v>2.5818617107017072</v>
      </c>
      <c r="F52" s="9">
        <v>2.4482674744396808</v>
      </c>
      <c r="G52" s="9">
        <v>3.0656802695743273</v>
      </c>
      <c r="H52" s="9">
        <v>2.3812659063169908</v>
      </c>
      <c r="I52" s="9">
        <v>3.0516336414293264</v>
      </c>
      <c r="J52" s="9">
        <v>2.5933887260355495</v>
      </c>
      <c r="K52" s="9">
        <v>2.7231830433128104</v>
      </c>
    </row>
    <row r="53" spans="1:11" x14ac:dyDescent="0.25">
      <c r="A53" s="2" t="s">
        <v>204</v>
      </c>
      <c r="B53" s="9">
        <v>21.170541166665345</v>
      </c>
      <c r="C53" s="9">
        <v>20.994879569998666</v>
      </c>
      <c r="D53" s="9">
        <v>19.538388420206466</v>
      </c>
      <c r="E53" s="9">
        <v>20.182928089124264</v>
      </c>
      <c r="F53" s="9">
        <v>20.838280070699334</v>
      </c>
      <c r="G53" s="9">
        <v>21.890841273840984</v>
      </c>
      <c r="H53" s="9">
        <v>22.600620108808329</v>
      </c>
      <c r="I53" s="9">
        <v>22.505283185709331</v>
      </c>
      <c r="J53" s="9">
        <v>23.13329077515785</v>
      </c>
      <c r="K53" s="9">
        <v>23.709488032871857</v>
      </c>
    </row>
    <row r="54" spans="1:11" x14ac:dyDescent="0.25">
      <c r="A54" s="3" t="s">
        <v>205</v>
      </c>
      <c r="B54" s="9" t="s">
        <v>30</v>
      </c>
      <c r="C54" s="9" t="s">
        <v>30</v>
      </c>
      <c r="D54" s="9" t="s">
        <v>30</v>
      </c>
      <c r="E54" s="9">
        <v>2.6710670541390455</v>
      </c>
      <c r="F54" s="9" t="s">
        <v>30</v>
      </c>
      <c r="G54" s="9" t="s">
        <v>30</v>
      </c>
      <c r="H54" s="9" t="s">
        <v>30</v>
      </c>
      <c r="I54" s="9" t="s">
        <v>30</v>
      </c>
      <c r="J54" s="9" t="s">
        <v>30</v>
      </c>
      <c r="K54" s="9">
        <v>3.9698334946051914</v>
      </c>
    </row>
    <row r="55" spans="1:11" x14ac:dyDescent="0.25">
      <c r="A55" s="3" t="s">
        <v>206</v>
      </c>
      <c r="B55" s="9">
        <v>19.639499948714327</v>
      </c>
      <c r="C55" s="9">
        <v>19.538670827521315</v>
      </c>
      <c r="D55" s="9">
        <v>19.426224214636953</v>
      </c>
      <c r="E55" s="9">
        <v>19.847882602208244</v>
      </c>
      <c r="F55" s="9">
        <v>20.978218441550421</v>
      </c>
      <c r="G55" s="9">
        <v>22.550679006211446</v>
      </c>
      <c r="H55" s="9">
        <v>20.484495841992491</v>
      </c>
      <c r="I55" s="9">
        <v>22.155708432951965</v>
      </c>
      <c r="J55" s="9">
        <v>23.381561220570831</v>
      </c>
      <c r="K55" s="9">
        <v>25.579179945704507</v>
      </c>
    </row>
    <row r="56" spans="1:11" x14ac:dyDescent="0.25">
      <c r="A56" s="3" t="s">
        <v>207</v>
      </c>
      <c r="B56" s="9">
        <v>17.344990693360725</v>
      </c>
      <c r="C56" s="9">
        <v>17.261651686384138</v>
      </c>
      <c r="D56" s="9">
        <v>14.902656877415378</v>
      </c>
      <c r="E56" s="9">
        <v>14.451615950960633</v>
      </c>
      <c r="F56" s="9">
        <v>15.602540495297857</v>
      </c>
      <c r="G56" s="9">
        <v>15.640366944299259</v>
      </c>
      <c r="H56" s="9">
        <v>16.40903316375978</v>
      </c>
      <c r="I56" s="9">
        <v>16.836416377579482</v>
      </c>
      <c r="J56" s="9">
        <v>17.4740071085103</v>
      </c>
      <c r="K56" s="9">
        <v>17.763995707110332</v>
      </c>
    </row>
    <row r="57" spans="1:11" x14ac:dyDescent="0.25">
      <c r="A57" s="3" t="s">
        <v>208</v>
      </c>
      <c r="B57" s="9">
        <v>24.18454895780846</v>
      </c>
      <c r="C57" s="9">
        <v>23.988105694051796</v>
      </c>
      <c r="D57" s="9">
        <v>21.53757383315228</v>
      </c>
      <c r="E57" s="9">
        <v>22.276530836215489</v>
      </c>
      <c r="F57" s="9">
        <v>22.620620038970969</v>
      </c>
      <c r="G57" s="9">
        <v>23.828791047887403</v>
      </c>
      <c r="H57" s="9">
        <v>25.329799941418564</v>
      </c>
      <c r="I57" s="9">
        <v>25.82121592526612</v>
      </c>
      <c r="J57" s="9">
        <v>26.835060428690024</v>
      </c>
      <c r="K57" s="9">
        <v>24.899863080542975</v>
      </c>
    </row>
    <row r="58" spans="1:11" x14ac:dyDescent="0.25">
      <c r="A58" s="3" t="s">
        <v>209</v>
      </c>
      <c r="B58" s="9">
        <v>20.762566855376829</v>
      </c>
      <c r="C58" s="9">
        <v>20.058715944273057</v>
      </c>
      <c r="D58" s="9">
        <v>19.800914741701021</v>
      </c>
      <c r="E58" s="9">
        <v>22.059830741892345</v>
      </c>
      <c r="F58" s="9">
        <v>22.16746757165372</v>
      </c>
      <c r="G58" s="9">
        <v>22.904147783549888</v>
      </c>
      <c r="H58" s="9">
        <v>25.001286473475687</v>
      </c>
      <c r="I58" s="9">
        <v>21.919277818692528</v>
      </c>
      <c r="J58" s="9">
        <v>21.634473188162758</v>
      </c>
      <c r="K58" s="9">
        <v>24.413807112163052</v>
      </c>
    </row>
    <row r="59" spans="1:11" x14ac:dyDescent="0.25">
      <c r="A59" s="2" t="s">
        <v>210</v>
      </c>
      <c r="B59" s="9">
        <v>24.945398536973705</v>
      </c>
      <c r="C59" s="9">
        <v>23.210595257727178</v>
      </c>
      <c r="D59" s="9">
        <v>23.671433619563217</v>
      </c>
      <c r="E59" s="9">
        <v>24.249163245631731</v>
      </c>
      <c r="F59" s="9">
        <v>24.979860982769907</v>
      </c>
      <c r="G59" s="9">
        <v>29.951722982565641</v>
      </c>
      <c r="H59" s="9">
        <v>33.796316743281949</v>
      </c>
      <c r="I59" s="9">
        <v>33.222839309405821</v>
      </c>
      <c r="J59" s="9">
        <v>32.65236607571628</v>
      </c>
      <c r="K59" s="9">
        <v>27.972934542557937</v>
      </c>
    </row>
    <row r="60" spans="1:11" x14ac:dyDescent="0.25">
      <c r="A60" s="3" t="s">
        <v>211</v>
      </c>
      <c r="B60" s="9">
        <v>1.5682915820728145</v>
      </c>
      <c r="C60" s="9">
        <v>0.80821318818505872</v>
      </c>
      <c r="D60" s="9">
        <v>0.77786586165178817</v>
      </c>
      <c r="E60" s="9">
        <v>2.0089667144934813</v>
      </c>
      <c r="F60" s="9">
        <v>1.4061561818068513</v>
      </c>
      <c r="G60" s="9">
        <v>2.3625677759110739</v>
      </c>
      <c r="H60" s="9" t="s">
        <v>30</v>
      </c>
      <c r="I60" s="9">
        <v>1.0003670620641214</v>
      </c>
      <c r="J60" s="9" t="s">
        <v>30</v>
      </c>
      <c r="K60" s="9">
        <v>0.84670386623588212</v>
      </c>
    </row>
    <row r="61" spans="1:11" x14ac:dyDescent="0.25">
      <c r="A61" s="3" t="s">
        <v>212</v>
      </c>
      <c r="B61" s="9">
        <v>14.542474344637837</v>
      </c>
      <c r="C61" s="9">
        <v>14.126808252088415</v>
      </c>
      <c r="D61" s="9">
        <v>14.639059669975302</v>
      </c>
      <c r="E61" s="9">
        <v>15.4066288726336</v>
      </c>
      <c r="F61" s="9">
        <v>15.05141680864393</v>
      </c>
      <c r="G61" s="9">
        <v>16.92940268444227</v>
      </c>
      <c r="H61" s="9">
        <v>15.720244485184573</v>
      </c>
      <c r="I61" s="9">
        <v>17.119874200970397</v>
      </c>
      <c r="J61" s="9">
        <v>17.962284094798949</v>
      </c>
      <c r="K61" s="9">
        <v>18.03220974787402</v>
      </c>
    </row>
    <row r="62" spans="1:11" x14ac:dyDescent="0.25">
      <c r="A62" s="3" t="s">
        <v>213</v>
      </c>
      <c r="B62" s="9">
        <v>25.094177353451485</v>
      </c>
      <c r="C62" s="9">
        <v>22.578759312856231</v>
      </c>
      <c r="D62" s="9">
        <v>22.155930426044904</v>
      </c>
      <c r="E62" s="9">
        <v>25.368100287007632</v>
      </c>
      <c r="F62" s="9">
        <v>27.134744299859285</v>
      </c>
      <c r="G62" s="9">
        <v>28.573805637608718</v>
      </c>
      <c r="H62" s="9">
        <v>36.168397766075522</v>
      </c>
      <c r="I62" s="9">
        <v>29.218713350458444</v>
      </c>
      <c r="J62" s="9">
        <v>32.621666341761689</v>
      </c>
      <c r="K62" s="9">
        <v>30.151914763196139</v>
      </c>
    </row>
    <row r="63" spans="1:11" x14ac:dyDescent="0.25">
      <c r="A63" s="3" t="s">
        <v>214</v>
      </c>
      <c r="B63" s="9">
        <v>22.142783662794223</v>
      </c>
      <c r="C63" s="9">
        <v>20.597229301595782</v>
      </c>
      <c r="D63" s="9">
        <v>20.635317206238973</v>
      </c>
      <c r="E63" s="9">
        <v>22.504172736635628</v>
      </c>
      <c r="F63" s="9">
        <v>23.252281290482234</v>
      </c>
      <c r="G63" s="9">
        <v>25.576775736602173</v>
      </c>
      <c r="H63" s="9">
        <v>26.972751258581123</v>
      </c>
      <c r="I63" s="9">
        <v>28.594403969390207</v>
      </c>
      <c r="J63" s="9">
        <v>30.591593074707038</v>
      </c>
      <c r="K63" s="9">
        <v>29.40542547618843</v>
      </c>
    </row>
    <row r="64" spans="1:11" x14ac:dyDescent="0.25">
      <c r="A64" s="3" t="s">
        <v>215</v>
      </c>
      <c r="B64" s="9">
        <v>24.849021693886925</v>
      </c>
      <c r="C64" s="9">
        <v>24.441151379651007</v>
      </c>
      <c r="D64" s="9">
        <v>27.429210865723864</v>
      </c>
      <c r="E64" s="9">
        <v>29.008986540346918</v>
      </c>
      <c r="F64" s="9">
        <v>31.226575507881588</v>
      </c>
      <c r="G64" s="9">
        <v>31.800893873636806</v>
      </c>
      <c r="H64" s="9">
        <v>33.655708070142175</v>
      </c>
      <c r="I64" s="9">
        <v>30.501779318506827</v>
      </c>
      <c r="J64" s="9">
        <v>32.057064240341312</v>
      </c>
      <c r="K64" s="9">
        <v>31.416223637290539</v>
      </c>
    </row>
    <row r="65" spans="1:11" x14ac:dyDescent="0.25">
      <c r="A65" s="3" t="s">
        <v>216</v>
      </c>
      <c r="B65" s="9">
        <v>9.2009711362662792</v>
      </c>
      <c r="C65" s="9">
        <v>8.6859069544037091</v>
      </c>
      <c r="D65" s="9">
        <v>7.486841204974505</v>
      </c>
      <c r="E65" s="9">
        <v>8.5549916233075773</v>
      </c>
      <c r="F65" s="9">
        <v>8.9049192549689096</v>
      </c>
      <c r="G65" s="9">
        <v>9.8744379129532796</v>
      </c>
      <c r="H65" s="9">
        <v>7.7838275702682056</v>
      </c>
      <c r="I65" s="9">
        <v>7.7491483065707918</v>
      </c>
      <c r="J65" s="9">
        <v>8.2197897458074909</v>
      </c>
      <c r="K65" s="9">
        <v>8.0498632566596271</v>
      </c>
    </row>
    <row r="66" spans="1:11" x14ac:dyDescent="0.25">
      <c r="A66" s="3" t="s">
        <v>217</v>
      </c>
      <c r="B66" s="9">
        <v>57.556157668425683</v>
      </c>
      <c r="C66" s="9">
        <v>50.298321798851148</v>
      </c>
      <c r="D66" s="9">
        <v>51.786100740818647</v>
      </c>
      <c r="E66" s="9">
        <v>48.14796219715393</v>
      </c>
      <c r="F66" s="9">
        <v>48.484001567180165</v>
      </c>
      <c r="G66" s="9">
        <v>65.196946080241389</v>
      </c>
      <c r="H66" s="9">
        <v>89.503266727796529</v>
      </c>
      <c r="I66" s="9">
        <v>85.95610596748854</v>
      </c>
      <c r="J66" s="9">
        <v>72.894251094824824</v>
      </c>
      <c r="K66" s="9">
        <v>54.374028749983054</v>
      </c>
    </row>
    <row r="67" spans="1:11" x14ac:dyDescent="0.25">
      <c r="A67" s="2" t="s">
        <v>154</v>
      </c>
      <c r="B67" s="9">
        <v>9.1277120015455715</v>
      </c>
      <c r="C67" s="9">
        <v>9.1363686063523595</v>
      </c>
      <c r="D67" s="9">
        <v>9.1434860532243061</v>
      </c>
      <c r="E67" s="9">
        <v>9.6169140223989515</v>
      </c>
      <c r="F67" s="9">
        <v>10.003785280367158</v>
      </c>
      <c r="G67" s="9">
        <v>10.698494885385468</v>
      </c>
      <c r="H67" s="9">
        <v>10.97562699802647</v>
      </c>
      <c r="I67" s="9">
        <v>11.210217320694479</v>
      </c>
      <c r="J67" s="9">
        <v>11.239198073012478</v>
      </c>
      <c r="K67" s="9">
        <v>10.717333365502679</v>
      </c>
    </row>
  </sheetData>
  <hyperlinks>
    <hyperlink ref="A2" location="'Cover page'!A1" display="'Cover page'!A1" xr:uid="{8167AAF4-2EFA-4648-AE1C-21EDE3B55447}"/>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B5C55-8FFF-4399-9B8F-2E6579A65FE0}">
  <dimension ref="A1:K67"/>
  <sheetViews>
    <sheetView zoomScale="85" zoomScaleNormal="85" workbookViewId="0">
      <selection activeCell="B2" sqref="B2"/>
    </sheetView>
  </sheetViews>
  <sheetFormatPr defaultRowHeight="15" x14ac:dyDescent="0.25"/>
  <cols>
    <col min="1" max="1" width="60.7109375" bestFit="1" customWidth="1"/>
    <col min="2" max="2" width="17.42578125" bestFit="1" customWidth="1"/>
    <col min="3" max="8" width="7.85546875" bestFit="1" customWidth="1"/>
    <col min="9" max="9" width="8.7109375" bestFit="1" customWidth="1"/>
    <col min="10" max="10" width="7.855468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page'!$A$26</f>
        <v>Table 2.4. Claims (median compensation) by Occupation (ANZSCO Sub major group), 10 years to 2024-25</v>
      </c>
      <c r="B1" s="5"/>
    </row>
    <row r="2" spans="1:11" ht="14.1" customHeight="1" thickTop="1" x14ac:dyDescent="0.25">
      <c r="A2" s="5" t="s">
        <v>18</v>
      </c>
    </row>
    <row r="3" spans="1:11" hidden="1" x14ac:dyDescent="0.25">
      <c r="A3" s="1" t="s">
        <v>19</v>
      </c>
      <c r="B3" t="s" vm="1">
        <v>20</v>
      </c>
    </row>
    <row r="4" spans="1:11" hidden="1" x14ac:dyDescent="0.25">
      <c r="A4" s="1" t="s">
        <v>469</v>
      </c>
      <c r="B4" t="s" vm="2">
        <v>470</v>
      </c>
    </row>
    <row r="5" spans="1:11" hidden="1" x14ac:dyDescent="0.25"/>
    <row r="6" spans="1:11" x14ac:dyDescent="0.25">
      <c r="A6" s="1" t="s">
        <v>157</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159</v>
      </c>
      <c r="B8" s="10">
        <v>18581</v>
      </c>
      <c r="C8" s="10">
        <v>21077</v>
      </c>
      <c r="D8" s="10">
        <v>21738</v>
      </c>
      <c r="E8" s="10">
        <v>22789</v>
      </c>
      <c r="F8" s="10">
        <v>23458</v>
      </c>
      <c r="G8" s="10">
        <v>23726.5</v>
      </c>
      <c r="H8" s="10">
        <v>26363</v>
      </c>
      <c r="I8" s="10">
        <v>30976.5</v>
      </c>
      <c r="J8" s="10">
        <v>34832</v>
      </c>
      <c r="K8" s="10" t="s">
        <v>30</v>
      </c>
    </row>
    <row r="9" spans="1:11" x14ac:dyDescent="0.25">
      <c r="A9" s="3" t="s">
        <v>160</v>
      </c>
      <c r="B9" s="10" t="s">
        <v>30</v>
      </c>
      <c r="C9" s="10" t="s">
        <v>30</v>
      </c>
      <c r="D9" s="10" t="s">
        <v>30</v>
      </c>
      <c r="E9" s="10" t="s">
        <v>30</v>
      </c>
      <c r="F9" s="10" t="s">
        <v>30</v>
      </c>
      <c r="G9" s="10" t="s">
        <v>30</v>
      </c>
      <c r="H9" s="10" t="s">
        <v>30</v>
      </c>
      <c r="I9" s="10" t="s">
        <v>30</v>
      </c>
      <c r="J9" s="10">
        <v>49706</v>
      </c>
      <c r="K9" s="10" t="s">
        <v>30</v>
      </c>
    </row>
    <row r="10" spans="1:11" x14ac:dyDescent="0.25">
      <c r="A10" s="3" t="s">
        <v>161</v>
      </c>
      <c r="B10" s="10">
        <v>25153</v>
      </c>
      <c r="C10" s="10">
        <v>26622</v>
      </c>
      <c r="D10" s="10">
        <v>31074</v>
      </c>
      <c r="E10" s="10">
        <v>38950.5</v>
      </c>
      <c r="F10" s="10">
        <v>37968</v>
      </c>
      <c r="G10" s="10">
        <v>37393</v>
      </c>
      <c r="H10" s="10">
        <v>36468.5</v>
      </c>
      <c r="I10" s="10">
        <v>50021</v>
      </c>
      <c r="J10" s="10">
        <v>47940</v>
      </c>
      <c r="K10" s="10" t="s">
        <v>30</v>
      </c>
    </row>
    <row r="11" spans="1:11" x14ac:dyDescent="0.25">
      <c r="A11" s="3" t="s">
        <v>162</v>
      </c>
      <c r="B11" s="10">
        <v>11198</v>
      </c>
      <c r="C11" s="10">
        <v>16910</v>
      </c>
      <c r="D11" s="10">
        <v>14253</v>
      </c>
      <c r="E11" s="10">
        <v>15586.5</v>
      </c>
      <c r="F11" s="10">
        <v>11865</v>
      </c>
      <c r="G11" s="10">
        <v>13039</v>
      </c>
      <c r="H11" s="10">
        <v>15348</v>
      </c>
      <c r="I11" s="10">
        <v>18267</v>
      </c>
      <c r="J11" s="10">
        <v>22455</v>
      </c>
      <c r="K11" s="10" t="s">
        <v>30</v>
      </c>
    </row>
    <row r="12" spans="1:11" x14ac:dyDescent="0.25">
      <c r="A12" s="3" t="s">
        <v>163</v>
      </c>
      <c r="B12" s="10">
        <v>21033.5</v>
      </c>
      <c r="C12" s="10">
        <v>23697.5</v>
      </c>
      <c r="D12" s="10">
        <v>25031</v>
      </c>
      <c r="E12" s="10">
        <v>24972.5</v>
      </c>
      <c r="F12" s="10">
        <v>25276</v>
      </c>
      <c r="G12" s="10">
        <v>24816</v>
      </c>
      <c r="H12" s="10">
        <v>33295</v>
      </c>
      <c r="I12" s="10">
        <v>37453</v>
      </c>
      <c r="J12" s="10">
        <v>41557</v>
      </c>
      <c r="K12" s="10" t="s">
        <v>30</v>
      </c>
    </row>
    <row r="13" spans="1:11" x14ac:dyDescent="0.25">
      <c r="A13" s="3" t="s">
        <v>164</v>
      </c>
      <c r="B13" s="10">
        <v>14558</v>
      </c>
      <c r="C13" s="10">
        <v>16527</v>
      </c>
      <c r="D13" s="10">
        <v>17038.5</v>
      </c>
      <c r="E13" s="10">
        <v>17801</v>
      </c>
      <c r="F13" s="10">
        <v>20165.5</v>
      </c>
      <c r="G13" s="10">
        <v>20865</v>
      </c>
      <c r="H13" s="10">
        <v>18017</v>
      </c>
      <c r="I13" s="10">
        <v>21669</v>
      </c>
      <c r="J13" s="10">
        <v>24623</v>
      </c>
      <c r="K13" s="10" t="s">
        <v>30</v>
      </c>
    </row>
    <row r="14" spans="1:11" x14ac:dyDescent="0.25">
      <c r="A14" s="2" t="s">
        <v>165</v>
      </c>
      <c r="B14" s="10">
        <v>14052.5</v>
      </c>
      <c r="C14" s="10">
        <v>15449</v>
      </c>
      <c r="D14" s="10">
        <v>16424</v>
      </c>
      <c r="E14" s="10">
        <v>17376</v>
      </c>
      <c r="F14" s="10">
        <v>18423</v>
      </c>
      <c r="G14" s="10">
        <v>19242</v>
      </c>
      <c r="H14" s="10">
        <v>15607</v>
      </c>
      <c r="I14" s="10">
        <v>16576</v>
      </c>
      <c r="J14" s="10">
        <v>22562.5</v>
      </c>
      <c r="K14" s="10" t="s">
        <v>30</v>
      </c>
    </row>
    <row r="15" spans="1:11" x14ac:dyDescent="0.25">
      <c r="A15" s="3" t="s">
        <v>166</v>
      </c>
      <c r="B15" s="10" t="s">
        <v>30</v>
      </c>
      <c r="C15" s="10" t="s">
        <v>30</v>
      </c>
      <c r="D15" s="10" t="s">
        <v>30</v>
      </c>
      <c r="E15" s="10" t="s">
        <v>30</v>
      </c>
      <c r="F15" s="10" t="s">
        <v>30</v>
      </c>
      <c r="G15" s="10" t="s">
        <v>30</v>
      </c>
      <c r="H15" s="10" t="s">
        <v>30</v>
      </c>
      <c r="I15" s="10" t="s">
        <v>30</v>
      </c>
      <c r="J15" s="10" t="s">
        <v>30</v>
      </c>
      <c r="K15" s="10" t="s">
        <v>30</v>
      </c>
    </row>
    <row r="16" spans="1:11" x14ac:dyDescent="0.25">
      <c r="A16" s="3" t="s">
        <v>167</v>
      </c>
      <c r="B16" s="10">
        <v>14830</v>
      </c>
      <c r="C16" s="10">
        <v>19847</v>
      </c>
      <c r="D16" s="10">
        <v>15959</v>
      </c>
      <c r="E16" s="10">
        <v>22584</v>
      </c>
      <c r="F16" s="10">
        <v>20119</v>
      </c>
      <c r="G16" s="10">
        <v>19726</v>
      </c>
      <c r="H16" s="10">
        <v>19531.5</v>
      </c>
      <c r="I16" s="10">
        <v>24585</v>
      </c>
      <c r="J16" s="10">
        <v>24233</v>
      </c>
      <c r="K16" s="10" t="s">
        <v>30</v>
      </c>
    </row>
    <row r="17" spans="1:11" x14ac:dyDescent="0.25">
      <c r="A17" s="3" t="s">
        <v>168</v>
      </c>
      <c r="B17" s="10">
        <v>17255.5</v>
      </c>
      <c r="C17" s="10">
        <v>17539</v>
      </c>
      <c r="D17" s="10">
        <v>20814</v>
      </c>
      <c r="E17" s="10">
        <v>22276</v>
      </c>
      <c r="F17" s="10">
        <v>30327</v>
      </c>
      <c r="G17" s="10">
        <v>23664</v>
      </c>
      <c r="H17" s="10">
        <v>20715</v>
      </c>
      <c r="I17" s="10">
        <v>26266.5</v>
      </c>
      <c r="J17" s="10">
        <v>37777.5</v>
      </c>
      <c r="K17" s="10" t="s">
        <v>30</v>
      </c>
    </row>
    <row r="18" spans="1:11" x14ac:dyDescent="0.25">
      <c r="A18" s="3" t="s">
        <v>169</v>
      </c>
      <c r="B18" s="10">
        <v>15516.5</v>
      </c>
      <c r="C18" s="10">
        <v>16072.5</v>
      </c>
      <c r="D18" s="10">
        <v>17157</v>
      </c>
      <c r="E18" s="10">
        <v>20964</v>
      </c>
      <c r="F18" s="10">
        <v>16551</v>
      </c>
      <c r="G18" s="10">
        <v>19036</v>
      </c>
      <c r="H18" s="10">
        <v>17462</v>
      </c>
      <c r="I18" s="10">
        <v>21035</v>
      </c>
      <c r="J18" s="10">
        <v>24641</v>
      </c>
      <c r="K18" s="10" t="s">
        <v>30</v>
      </c>
    </row>
    <row r="19" spans="1:11" x14ac:dyDescent="0.25">
      <c r="A19" s="3" t="s">
        <v>170</v>
      </c>
      <c r="B19" s="10">
        <v>12940</v>
      </c>
      <c r="C19" s="10">
        <v>15420.5</v>
      </c>
      <c r="D19" s="10">
        <v>17055</v>
      </c>
      <c r="E19" s="10">
        <v>17776</v>
      </c>
      <c r="F19" s="10">
        <v>17814.5</v>
      </c>
      <c r="G19" s="10">
        <v>19957</v>
      </c>
      <c r="H19" s="10">
        <v>12419</v>
      </c>
      <c r="I19" s="10">
        <v>13561</v>
      </c>
      <c r="J19" s="10">
        <v>22601</v>
      </c>
      <c r="K19" s="10" t="s">
        <v>30</v>
      </c>
    </row>
    <row r="20" spans="1:11" x14ac:dyDescent="0.25">
      <c r="A20" s="3" t="s">
        <v>171</v>
      </c>
      <c r="B20" s="10">
        <v>11991</v>
      </c>
      <c r="C20" s="10">
        <v>12677</v>
      </c>
      <c r="D20" s="10">
        <v>13034.5</v>
      </c>
      <c r="E20" s="10">
        <v>13511</v>
      </c>
      <c r="F20" s="10">
        <v>15076</v>
      </c>
      <c r="G20" s="10">
        <v>15469.5</v>
      </c>
      <c r="H20" s="10">
        <v>14460</v>
      </c>
      <c r="I20" s="10">
        <v>13295.5</v>
      </c>
      <c r="J20" s="10">
        <v>15204.5</v>
      </c>
      <c r="K20" s="10" t="s">
        <v>30</v>
      </c>
    </row>
    <row r="21" spans="1:11" x14ac:dyDescent="0.25">
      <c r="A21" s="3" t="s">
        <v>172</v>
      </c>
      <c r="B21" s="10">
        <v>17801</v>
      </c>
      <c r="C21" s="10">
        <v>21500</v>
      </c>
      <c r="D21" s="10">
        <v>21759</v>
      </c>
      <c r="E21" s="10">
        <v>24813</v>
      </c>
      <c r="F21" s="10">
        <v>28017</v>
      </c>
      <c r="G21" s="10">
        <v>27414</v>
      </c>
      <c r="H21" s="10">
        <v>30069</v>
      </c>
      <c r="I21" s="10">
        <v>32188.5</v>
      </c>
      <c r="J21" s="10">
        <v>45222</v>
      </c>
      <c r="K21" s="10" t="s">
        <v>30</v>
      </c>
    </row>
    <row r="22" spans="1:11" x14ac:dyDescent="0.25">
      <c r="A22" s="3" t="s">
        <v>173</v>
      </c>
      <c r="B22" s="10">
        <v>18589</v>
      </c>
      <c r="C22" s="10">
        <v>22437</v>
      </c>
      <c r="D22" s="10">
        <v>25675.5</v>
      </c>
      <c r="E22" s="10">
        <v>24923</v>
      </c>
      <c r="F22" s="10">
        <v>27194</v>
      </c>
      <c r="G22" s="10">
        <v>36776.5</v>
      </c>
      <c r="H22" s="10">
        <v>32588</v>
      </c>
      <c r="I22" s="10">
        <v>37463</v>
      </c>
      <c r="J22" s="10">
        <v>38581</v>
      </c>
      <c r="K22" s="10" t="s">
        <v>30</v>
      </c>
    </row>
    <row r="23" spans="1:11" x14ac:dyDescent="0.25">
      <c r="A23" s="2" t="s">
        <v>174</v>
      </c>
      <c r="B23" s="10">
        <v>13316</v>
      </c>
      <c r="C23" s="10">
        <v>13968</v>
      </c>
      <c r="D23" s="10">
        <v>14473</v>
      </c>
      <c r="E23" s="10">
        <v>14718</v>
      </c>
      <c r="F23" s="10">
        <v>15283</v>
      </c>
      <c r="G23" s="10">
        <v>15482.5</v>
      </c>
      <c r="H23" s="10">
        <v>16310</v>
      </c>
      <c r="I23" s="10">
        <v>17622</v>
      </c>
      <c r="J23" s="10">
        <v>18450</v>
      </c>
      <c r="K23" s="10" t="s">
        <v>30</v>
      </c>
    </row>
    <row r="24" spans="1:11" x14ac:dyDescent="0.25">
      <c r="A24" s="3" t="s">
        <v>175</v>
      </c>
      <c r="B24" s="10" t="s">
        <v>30</v>
      </c>
      <c r="C24" s="10" t="s">
        <v>30</v>
      </c>
      <c r="D24" s="10" t="s">
        <v>30</v>
      </c>
      <c r="E24" s="10" t="s">
        <v>30</v>
      </c>
      <c r="F24" s="10">
        <v>12657.5</v>
      </c>
      <c r="G24" s="10" t="s">
        <v>30</v>
      </c>
      <c r="H24" s="10" t="s">
        <v>30</v>
      </c>
      <c r="I24" s="10" t="s">
        <v>30</v>
      </c>
      <c r="J24" s="10" t="s">
        <v>30</v>
      </c>
      <c r="K24" s="10" t="s">
        <v>30</v>
      </c>
    </row>
    <row r="25" spans="1:11" x14ac:dyDescent="0.25">
      <c r="A25" s="3" t="s">
        <v>176</v>
      </c>
      <c r="B25" s="10">
        <v>17469</v>
      </c>
      <c r="C25" s="10">
        <v>19757.5</v>
      </c>
      <c r="D25" s="10">
        <v>19399</v>
      </c>
      <c r="E25" s="10">
        <v>19777</v>
      </c>
      <c r="F25" s="10">
        <v>21813.5</v>
      </c>
      <c r="G25" s="10">
        <v>20341</v>
      </c>
      <c r="H25" s="10">
        <v>21937</v>
      </c>
      <c r="I25" s="10">
        <v>22634</v>
      </c>
      <c r="J25" s="10">
        <v>26115.5</v>
      </c>
      <c r="K25" s="10" t="s">
        <v>30</v>
      </c>
    </row>
    <row r="26" spans="1:11" x14ac:dyDescent="0.25">
      <c r="A26" s="3" t="s">
        <v>177</v>
      </c>
      <c r="B26" s="10">
        <v>14868.5</v>
      </c>
      <c r="C26" s="10">
        <v>14876</v>
      </c>
      <c r="D26" s="10">
        <v>14992</v>
      </c>
      <c r="E26" s="10">
        <v>16054</v>
      </c>
      <c r="F26" s="10">
        <v>16146</v>
      </c>
      <c r="G26" s="10">
        <v>16238</v>
      </c>
      <c r="H26" s="10">
        <v>18400</v>
      </c>
      <c r="I26" s="10">
        <v>20049</v>
      </c>
      <c r="J26" s="10">
        <v>19914.5</v>
      </c>
      <c r="K26" s="10" t="s">
        <v>30</v>
      </c>
    </row>
    <row r="27" spans="1:11" x14ac:dyDescent="0.25">
      <c r="A27" s="3" t="s">
        <v>178</v>
      </c>
      <c r="B27" s="10">
        <v>13641.5</v>
      </c>
      <c r="C27" s="10">
        <v>14559</v>
      </c>
      <c r="D27" s="10">
        <v>14830</v>
      </c>
      <c r="E27" s="10">
        <v>15906</v>
      </c>
      <c r="F27" s="10">
        <v>16567</v>
      </c>
      <c r="G27" s="10">
        <v>16320</v>
      </c>
      <c r="H27" s="10">
        <v>17035</v>
      </c>
      <c r="I27" s="10">
        <v>17669</v>
      </c>
      <c r="J27" s="10">
        <v>19028</v>
      </c>
      <c r="K27" s="10" t="s">
        <v>30</v>
      </c>
    </row>
    <row r="28" spans="1:11" x14ac:dyDescent="0.25">
      <c r="A28" s="3" t="s">
        <v>179</v>
      </c>
      <c r="B28" s="10">
        <v>14870.5</v>
      </c>
      <c r="C28" s="10">
        <v>15182</v>
      </c>
      <c r="D28" s="10">
        <v>16684</v>
      </c>
      <c r="E28" s="10">
        <v>15813</v>
      </c>
      <c r="F28" s="10">
        <v>16223</v>
      </c>
      <c r="G28" s="10">
        <v>16713</v>
      </c>
      <c r="H28" s="10">
        <v>16551</v>
      </c>
      <c r="I28" s="10">
        <v>19218</v>
      </c>
      <c r="J28" s="10">
        <v>19787</v>
      </c>
      <c r="K28" s="10" t="s">
        <v>30</v>
      </c>
    </row>
    <row r="29" spans="1:11" x14ac:dyDescent="0.25">
      <c r="A29" s="3" t="s">
        <v>180</v>
      </c>
      <c r="B29" s="10">
        <v>8713</v>
      </c>
      <c r="C29" s="10">
        <v>9892</v>
      </c>
      <c r="D29" s="10">
        <v>9702.5</v>
      </c>
      <c r="E29" s="10">
        <v>9766</v>
      </c>
      <c r="F29" s="10">
        <v>10672</v>
      </c>
      <c r="G29" s="10">
        <v>10650</v>
      </c>
      <c r="H29" s="10">
        <v>9858</v>
      </c>
      <c r="I29" s="10">
        <v>12161</v>
      </c>
      <c r="J29" s="10">
        <v>11677</v>
      </c>
      <c r="K29" s="10" t="s">
        <v>30</v>
      </c>
    </row>
    <row r="30" spans="1:11" x14ac:dyDescent="0.25">
      <c r="A30" s="3" t="s">
        <v>181</v>
      </c>
      <c r="B30" s="10">
        <v>10216</v>
      </c>
      <c r="C30" s="10">
        <v>10492</v>
      </c>
      <c r="D30" s="10">
        <v>11349</v>
      </c>
      <c r="E30" s="10">
        <v>11313</v>
      </c>
      <c r="F30" s="10">
        <v>11743</v>
      </c>
      <c r="G30" s="10">
        <v>13183.5</v>
      </c>
      <c r="H30" s="10">
        <v>13368</v>
      </c>
      <c r="I30" s="10">
        <v>14270.5</v>
      </c>
      <c r="J30" s="10">
        <v>15001</v>
      </c>
      <c r="K30" s="10" t="s">
        <v>30</v>
      </c>
    </row>
    <row r="31" spans="1:11" x14ac:dyDescent="0.25">
      <c r="A31" s="3" t="s">
        <v>182</v>
      </c>
      <c r="B31" s="10">
        <v>15040</v>
      </c>
      <c r="C31" s="10">
        <v>14932</v>
      </c>
      <c r="D31" s="10">
        <v>16830</v>
      </c>
      <c r="E31" s="10">
        <v>14150</v>
      </c>
      <c r="F31" s="10">
        <v>16040.5</v>
      </c>
      <c r="G31" s="10">
        <v>16239.5</v>
      </c>
      <c r="H31" s="10">
        <v>18866</v>
      </c>
      <c r="I31" s="10">
        <v>20052</v>
      </c>
      <c r="J31" s="10">
        <v>21591</v>
      </c>
      <c r="K31" s="10" t="s">
        <v>30</v>
      </c>
    </row>
    <row r="32" spans="1:11" x14ac:dyDescent="0.25">
      <c r="A32" s="2" t="s">
        <v>183</v>
      </c>
      <c r="B32" s="10">
        <v>9912</v>
      </c>
      <c r="C32" s="10">
        <v>11011</v>
      </c>
      <c r="D32" s="10">
        <v>12110</v>
      </c>
      <c r="E32" s="10">
        <v>12939</v>
      </c>
      <c r="F32" s="10">
        <v>13104</v>
      </c>
      <c r="G32" s="10">
        <v>14764</v>
      </c>
      <c r="H32" s="10">
        <v>11045</v>
      </c>
      <c r="I32" s="10">
        <v>12752</v>
      </c>
      <c r="J32" s="10">
        <v>16620</v>
      </c>
      <c r="K32" s="10" t="s">
        <v>30</v>
      </c>
    </row>
    <row r="33" spans="1:11" x14ac:dyDescent="0.25">
      <c r="A33" s="3" t="s">
        <v>184</v>
      </c>
      <c r="B33" s="10" t="s">
        <v>30</v>
      </c>
      <c r="C33" s="10" t="s">
        <v>30</v>
      </c>
      <c r="D33" s="10" t="s">
        <v>30</v>
      </c>
      <c r="E33" s="10" t="s">
        <v>30</v>
      </c>
      <c r="F33" s="10" t="s">
        <v>30</v>
      </c>
      <c r="G33" s="10" t="s">
        <v>30</v>
      </c>
      <c r="H33" s="10" t="s">
        <v>30</v>
      </c>
      <c r="I33" s="10" t="s">
        <v>30</v>
      </c>
      <c r="J33" s="10" t="s">
        <v>30</v>
      </c>
      <c r="K33" s="10" t="s">
        <v>30</v>
      </c>
    </row>
    <row r="34" spans="1:11" x14ac:dyDescent="0.25">
      <c r="A34" s="3" t="s">
        <v>185</v>
      </c>
      <c r="B34" s="10">
        <v>10182.5</v>
      </c>
      <c r="C34" s="10">
        <v>10952</v>
      </c>
      <c r="D34" s="10">
        <v>12499</v>
      </c>
      <c r="E34" s="10">
        <v>13074</v>
      </c>
      <c r="F34" s="10">
        <v>13647</v>
      </c>
      <c r="G34" s="10">
        <v>15717.5</v>
      </c>
      <c r="H34" s="10">
        <v>15572</v>
      </c>
      <c r="I34" s="10">
        <v>15633</v>
      </c>
      <c r="J34" s="10">
        <v>18994</v>
      </c>
      <c r="K34" s="10" t="s">
        <v>30</v>
      </c>
    </row>
    <row r="35" spans="1:11" x14ac:dyDescent="0.25">
      <c r="A35" s="3" t="s">
        <v>186</v>
      </c>
      <c r="B35" s="10">
        <v>7736</v>
      </c>
      <c r="C35" s="10">
        <v>8096</v>
      </c>
      <c r="D35" s="10">
        <v>8799</v>
      </c>
      <c r="E35" s="10">
        <v>9187</v>
      </c>
      <c r="F35" s="10">
        <v>9099</v>
      </c>
      <c r="G35" s="10">
        <v>10238</v>
      </c>
      <c r="H35" s="10">
        <v>9116</v>
      </c>
      <c r="I35" s="10">
        <v>9341</v>
      </c>
      <c r="J35" s="10">
        <v>11717</v>
      </c>
      <c r="K35" s="10" t="s">
        <v>30</v>
      </c>
    </row>
    <row r="36" spans="1:11" x14ac:dyDescent="0.25">
      <c r="A36" s="3" t="s">
        <v>187</v>
      </c>
      <c r="B36" s="10">
        <v>5942</v>
      </c>
      <c r="C36" s="10">
        <v>6986</v>
      </c>
      <c r="D36" s="10">
        <v>7844</v>
      </c>
      <c r="E36" s="10">
        <v>8484</v>
      </c>
      <c r="F36" s="10">
        <v>7138</v>
      </c>
      <c r="G36" s="10">
        <v>7920</v>
      </c>
      <c r="H36" s="10">
        <v>2954</v>
      </c>
      <c r="I36" s="10">
        <v>8543.5</v>
      </c>
      <c r="J36" s="10">
        <v>9777</v>
      </c>
      <c r="K36" s="10" t="s">
        <v>30</v>
      </c>
    </row>
    <row r="37" spans="1:11" x14ac:dyDescent="0.25">
      <c r="A37" s="3" t="s">
        <v>188</v>
      </c>
      <c r="B37" s="10">
        <v>17841</v>
      </c>
      <c r="C37" s="10">
        <v>21396.5</v>
      </c>
      <c r="D37" s="10">
        <v>23605</v>
      </c>
      <c r="E37" s="10">
        <v>26749</v>
      </c>
      <c r="F37" s="10">
        <v>28400</v>
      </c>
      <c r="G37" s="10">
        <v>32817</v>
      </c>
      <c r="H37" s="10">
        <v>17456</v>
      </c>
      <c r="I37" s="10">
        <v>21765</v>
      </c>
      <c r="J37" s="10">
        <v>33915.5</v>
      </c>
      <c r="K37" s="10" t="s">
        <v>30</v>
      </c>
    </row>
    <row r="38" spans="1:11" x14ac:dyDescent="0.25">
      <c r="A38" s="3" t="s">
        <v>189</v>
      </c>
      <c r="B38" s="10">
        <v>11462</v>
      </c>
      <c r="C38" s="10">
        <v>13569</v>
      </c>
      <c r="D38" s="10">
        <v>14244</v>
      </c>
      <c r="E38" s="10">
        <v>14374.5</v>
      </c>
      <c r="F38" s="10">
        <v>15814.5</v>
      </c>
      <c r="G38" s="10">
        <v>16818</v>
      </c>
      <c r="H38" s="10">
        <v>15512</v>
      </c>
      <c r="I38" s="10">
        <v>15657</v>
      </c>
      <c r="J38" s="10">
        <v>16449.5</v>
      </c>
      <c r="K38" s="10" t="s">
        <v>30</v>
      </c>
    </row>
    <row r="39" spans="1:11" x14ac:dyDescent="0.25">
      <c r="A39" s="2" t="s">
        <v>190</v>
      </c>
      <c r="B39" s="10">
        <v>16669</v>
      </c>
      <c r="C39" s="10">
        <v>18949</v>
      </c>
      <c r="D39" s="10">
        <v>19548</v>
      </c>
      <c r="E39" s="10">
        <v>20343</v>
      </c>
      <c r="F39" s="10">
        <v>22141</v>
      </c>
      <c r="G39" s="10">
        <v>22452</v>
      </c>
      <c r="H39" s="10">
        <v>23972</v>
      </c>
      <c r="I39" s="10">
        <v>25386</v>
      </c>
      <c r="J39" s="10">
        <v>30626</v>
      </c>
      <c r="K39" s="10" t="s">
        <v>30</v>
      </c>
    </row>
    <row r="40" spans="1:11" x14ac:dyDescent="0.25">
      <c r="A40" s="3" t="s">
        <v>191</v>
      </c>
      <c r="B40" s="10" t="s">
        <v>30</v>
      </c>
      <c r="C40" s="10" t="s">
        <v>30</v>
      </c>
      <c r="D40" s="10" t="s">
        <v>30</v>
      </c>
      <c r="E40" s="10" t="s">
        <v>30</v>
      </c>
      <c r="F40" s="10" t="s">
        <v>30</v>
      </c>
      <c r="G40" s="10" t="s">
        <v>30</v>
      </c>
      <c r="H40" s="10" t="s">
        <v>30</v>
      </c>
      <c r="I40" s="10" t="s">
        <v>30</v>
      </c>
      <c r="J40" s="10" t="s">
        <v>30</v>
      </c>
      <c r="K40" s="10" t="s">
        <v>30</v>
      </c>
    </row>
    <row r="41" spans="1:11" x14ac:dyDescent="0.25">
      <c r="A41" s="3" t="s">
        <v>192</v>
      </c>
      <c r="B41" s="10">
        <v>20989</v>
      </c>
      <c r="C41" s="10">
        <v>27115</v>
      </c>
      <c r="D41" s="10">
        <v>28724</v>
      </c>
      <c r="E41" s="10">
        <v>28451</v>
      </c>
      <c r="F41" s="10">
        <v>28875</v>
      </c>
      <c r="G41" s="10">
        <v>29178</v>
      </c>
      <c r="H41" s="10">
        <v>47714</v>
      </c>
      <c r="I41" s="10">
        <v>44133</v>
      </c>
      <c r="J41" s="10">
        <v>45554.5</v>
      </c>
      <c r="K41" s="10" t="s">
        <v>30</v>
      </c>
    </row>
    <row r="42" spans="1:11" x14ac:dyDescent="0.25">
      <c r="A42" s="3" t="s">
        <v>193</v>
      </c>
      <c r="B42" s="10">
        <v>20700</v>
      </c>
      <c r="C42" s="10">
        <v>22536</v>
      </c>
      <c r="D42" s="10">
        <v>21577</v>
      </c>
      <c r="E42" s="10">
        <v>17024</v>
      </c>
      <c r="F42" s="10">
        <v>20497</v>
      </c>
      <c r="G42" s="10">
        <v>25181</v>
      </c>
      <c r="H42" s="10">
        <v>31641</v>
      </c>
      <c r="I42" s="10">
        <v>30609</v>
      </c>
      <c r="J42" s="10">
        <v>37934</v>
      </c>
      <c r="K42" s="10" t="s">
        <v>30</v>
      </c>
    </row>
    <row r="43" spans="1:11" x14ac:dyDescent="0.25">
      <c r="A43" s="3" t="s">
        <v>194</v>
      </c>
      <c r="B43" s="10">
        <v>12751</v>
      </c>
      <c r="C43" s="10">
        <v>12640</v>
      </c>
      <c r="D43" s="10">
        <v>12919</v>
      </c>
      <c r="E43" s="10">
        <v>17126.5</v>
      </c>
      <c r="F43" s="10">
        <v>21234.5</v>
      </c>
      <c r="G43" s="10">
        <v>19938</v>
      </c>
      <c r="H43" s="10">
        <v>20393</v>
      </c>
      <c r="I43" s="10">
        <v>18484</v>
      </c>
      <c r="J43" s="10">
        <v>23608</v>
      </c>
      <c r="K43" s="10" t="s">
        <v>30</v>
      </c>
    </row>
    <row r="44" spans="1:11" x14ac:dyDescent="0.25">
      <c r="A44" s="3" t="s">
        <v>195</v>
      </c>
      <c r="B44" s="10">
        <v>14522.5</v>
      </c>
      <c r="C44" s="10">
        <v>15212</v>
      </c>
      <c r="D44" s="10">
        <v>18609</v>
      </c>
      <c r="E44" s="10">
        <v>17502</v>
      </c>
      <c r="F44" s="10">
        <v>17406</v>
      </c>
      <c r="G44" s="10">
        <v>18128</v>
      </c>
      <c r="H44" s="10">
        <v>19066</v>
      </c>
      <c r="I44" s="10">
        <v>18314</v>
      </c>
      <c r="J44" s="10">
        <v>29718</v>
      </c>
      <c r="K44" s="10" t="s">
        <v>30</v>
      </c>
    </row>
    <row r="45" spans="1:11" x14ac:dyDescent="0.25">
      <c r="A45" s="3" t="s">
        <v>196</v>
      </c>
      <c r="B45" s="10">
        <v>17626</v>
      </c>
      <c r="C45" s="10">
        <v>21371</v>
      </c>
      <c r="D45" s="10">
        <v>24238.5</v>
      </c>
      <c r="E45" s="10">
        <v>26076</v>
      </c>
      <c r="F45" s="10">
        <v>26227.5</v>
      </c>
      <c r="G45" s="10">
        <v>32917</v>
      </c>
      <c r="H45" s="10">
        <v>34659</v>
      </c>
      <c r="I45" s="10">
        <v>38625</v>
      </c>
      <c r="J45" s="10">
        <v>43608</v>
      </c>
      <c r="K45" s="10" t="s">
        <v>30</v>
      </c>
    </row>
    <row r="46" spans="1:11" x14ac:dyDescent="0.25">
      <c r="A46" s="3" t="s">
        <v>197</v>
      </c>
      <c r="B46" s="10">
        <v>14785</v>
      </c>
      <c r="C46" s="10">
        <v>17697.5</v>
      </c>
      <c r="D46" s="10">
        <v>16739</v>
      </c>
      <c r="E46" s="10">
        <v>15284.5</v>
      </c>
      <c r="F46" s="10">
        <v>18289</v>
      </c>
      <c r="G46" s="10">
        <v>16713</v>
      </c>
      <c r="H46" s="10">
        <v>17259</v>
      </c>
      <c r="I46" s="10">
        <v>20421.5</v>
      </c>
      <c r="J46" s="10">
        <v>22893</v>
      </c>
      <c r="K46" s="10" t="s">
        <v>30</v>
      </c>
    </row>
    <row r="47" spans="1:11" x14ac:dyDescent="0.25">
      <c r="A47" s="3" t="s">
        <v>198</v>
      </c>
      <c r="B47" s="10">
        <v>19230.5</v>
      </c>
      <c r="C47" s="10">
        <v>20023</v>
      </c>
      <c r="D47" s="10">
        <v>20808</v>
      </c>
      <c r="E47" s="10">
        <v>23370</v>
      </c>
      <c r="F47" s="10">
        <v>24916</v>
      </c>
      <c r="G47" s="10">
        <v>26551.5</v>
      </c>
      <c r="H47" s="10">
        <v>28905</v>
      </c>
      <c r="I47" s="10">
        <v>27881.5</v>
      </c>
      <c r="J47" s="10">
        <v>34993</v>
      </c>
      <c r="K47" s="10" t="s">
        <v>30</v>
      </c>
    </row>
    <row r="48" spans="1:11" x14ac:dyDescent="0.25">
      <c r="A48" s="2" t="s">
        <v>199</v>
      </c>
      <c r="B48" s="10">
        <v>11271</v>
      </c>
      <c r="C48" s="10">
        <v>12073.5</v>
      </c>
      <c r="D48" s="10">
        <v>12864</v>
      </c>
      <c r="E48" s="10">
        <v>12915</v>
      </c>
      <c r="F48" s="10">
        <v>14026</v>
      </c>
      <c r="G48" s="10">
        <v>14859</v>
      </c>
      <c r="H48" s="10">
        <v>12821</v>
      </c>
      <c r="I48" s="10">
        <v>15083</v>
      </c>
      <c r="J48" s="10">
        <v>15812</v>
      </c>
      <c r="K48" s="10" t="s">
        <v>30</v>
      </c>
    </row>
    <row r="49" spans="1:11" x14ac:dyDescent="0.25">
      <c r="A49" s="3" t="s">
        <v>200</v>
      </c>
      <c r="B49" s="10" t="s">
        <v>30</v>
      </c>
      <c r="C49" s="10" t="s">
        <v>30</v>
      </c>
      <c r="D49" s="10" t="s">
        <v>30</v>
      </c>
      <c r="E49" s="10" t="s">
        <v>30</v>
      </c>
      <c r="F49" s="10" t="s">
        <v>30</v>
      </c>
      <c r="G49" s="10" t="s">
        <v>30</v>
      </c>
      <c r="H49" s="10" t="s">
        <v>30</v>
      </c>
      <c r="I49" s="10" t="s">
        <v>30</v>
      </c>
      <c r="J49" s="10" t="s">
        <v>30</v>
      </c>
      <c r="K49" s="10" t="s">
        <v>30</v>
      </c>
    </row>
    <row r="50" spans="1:11" x14ac:dyDescent="0.25">
      <c r="A50" s="3" t="s">
        <v>201</v>
      </c>
      <c r="B50" s="10">
        <v>18216</v>
      </c>
      <c r="C50" s="10">
        <v>19241</v>
      </c>
      <c r="D50" s="10">
        <v>21300.5</v>
      </c>
      <c r="E50" s="10">
        <v>21224</v>
      </c>
      <c r="F50" s="10">
        <v>22637.5</v>
      </c>
      <c r="G50" s="10">
        <v>26512</v>
      </c>
      <c r="H50" s="10">
        <v>27494</v>
      </c>
      <c r="I50" s="10">
        <v>29811</v>
      </c>
      <c r="J50" s="10">
        <v>28346</v>
      </c>
      <c r="K50" s="10" t="s">
        <v>30</v>
      </c>
    </row>
    <row r="51" spans="1:11" x14ac:dyDescent="0.25">
      <c r="A51" s="3" t="s">
        <v>202</v>
      </c>
      <c r="B51" s="10">
        <v>10271</v>
      </c>
      <c r="C51" s="10">
        <v>10866</v>
      </c>
      <c r="D51" s="10">
        <v>11495</v>
      </c>
      <c r="E51" s="10">
        <v>11171</v>
      </c>
      <c r="F51" s="10">
        <v>12578</v>
      </c>
      <c r="G51" s="10">
        <v>12945.5</v>
      </c>
      <c r="H51" s="10">
        <v>11501.5</v>
      </c>
      <c r="I51" s="10">
        <v>13511.5</v>
      </c>
      <c r="J51" s="10">
        <v>13875</v>
      </c>
      <c r="K51" s="10" t="s">
        <v>30</v>
      </c>
    </row>
    <row r="52" spans="1:11" x14ac:dyDescent="0.25">
      <c r="A52" s="3" t="s">
        <v>203</v>
      </c>
      <c r="B52" s="10">
        <v>12802</v>
      </c>
      <c r="C52" s="10">
        <v>12724.5</v>
      </c>
      <c r="D52" s="10">
        <v>15442</v>
      </c>
      <c r="E52" s="10">
        <v>13622.5</v>
      </c>
      <c r="F52" s="10">
        <v>18556</v>
      </c>
      <c r="G52" s="10">
        <v>19494</v>
      </c>
      <c r="H52" s="10">
        <v>15787.5</v>
      </c>
      <c r="I52" s="10">
        <v>19157.5</v>
      </c>
      <c r="J52" s="10">
        <v>23637</v>
      </c>
      <c r="K52" s="10" t="s">
        <v>30</v>
      </c>
    </row>
    <row r="53" spans="1:11" x14ac:dyDescent="0.25">
      <c r="A53" s="2" t="s">
        <v>204</v>
      </c>
      <c r="B53" s="10">
        <v>16432.5</v>
      </c>
      <c r="C53" s="10">
        <v>17060</v>
      </c>
      <c r="D53" s="10">
        <v>18024</v>
      </c>
      <c r="E53" s="10">
        <v>19056</v>
      </c>
      <c r="F53" s="10">
        <v>20349</v>
      </c>
      <c r="G53" s="10">
        <v>21040</v>
      </c>
      <c r="H53" s="10">
        <v>17750</v>
      </c>
      <c r="I53" s="10">
        <v>22258</v>
      </c>
      <c r="J53" s="10">
        <v>24524.5</v>
      </c>
      <c r="K53" s="10" t="s">
        <v>30</v>
      </c>
    </row>
    <row r="54" spans="1:11" x14ac:dyDescent="0.25">
      <c r="A54" s="3" t="s">
        <v>205</v>
      </c>
      <c r="B54" s="10" t="s">
        <v>30</v>
      </c>
      <c r="C54" s="10" t="s">
        <v>30</v>
      </c>
      <c r="D54" s="10" t="s">
        <v>30</v>
      </c>
      <c r="E54" s="10">
        <v>11197</v>
      </c>
      <c r="F54" s="10" t="s">
        <v>30</v>
      </c>
      <c r="G54" s="10" t="s">
        <v>30</v>
      </c>
      <c r="H54" s="10" t="s">
        <v>30</v>
      </c>
      <c r="I54" s="10" t="s">
        <v>30</v>
      </c>
      <c r="J54" s="10" t="s">
        <v>30</v>
      </c>
      <c r="K54" s="10" t="s">
        <v>30</v>
      </c>
    </row>
    <row r="55" spans="1:11" x14ac:dyDescent="0.25">
      <c r="A55" s="3" t="s">
        <v>206</v>
      </c>
      <c r="B55" s="10">
        <v>20928</v>
      </c>
      <c r="C55" s="10">
        <v>22232.5</v>
      </c>
      <c r="D55" s="10">
        <v>22789.5</v>
      </c>
      <c r="E55" s="10">
        <v>24047</v>
      </c>
      <c r="F55" s="10">
        <v>24019</v>
      </c>
      <c r="G55" s="10">
        <v>25636</v>
      </c>
      <c r="H55" s="10">
        <v>26018</v>
      </c>
      <c r="I55" s="10">
        <v>28491</v>
      </c>
      <c r="J55" s="10">
        <v>28514</v>
      </c>
      <c r="K55" s="10" t="s">
        <v>30</v>
      </c>
    </row>
    <row r="56" spans="1:11" x14ac:dyDescent="0.25">
      <c r="A56" s="3" t="s">
        <v>207</v>
      </c>
      <c r="B56" s="10">
        <v>15513.5</v>
      </c>
      <c r="C56" s="10">
        <v>15820.5</v>
      </c>
      <c r="D56" s="10">
        <v>16542</v>
      </c>
      <c r="E56" s="10">
        <v>20969.5</v>
      </c>
      <c r="F56" s="10">
        <v>21589</v>
      </c>
      <c r="G56" s="10">
        <v>21665.5</v>
      </c>
      <c r="H56" s="10">
        <v>22068</v>
      </c>
      <c r="I56" s="10">
        <v>24243</v>
      </c>
      <c r="J56" s="10">
        <v>22358</v>
      </c>
      <c r="K56" s="10" t="s">
        <v>30</v>
      </c>
    </row>
    <row r="57" spans="1:11" x14ac:dyDescent="0.25">
      <c r="A57" s="3" t="s">
        <v>208</v>
      </c>
      <c r="B57" s="10">
        <v>17365.5</v>
      </c>
      <c r="C57" s="10">
        <v>18047.5</v>
      </c>
      <c r="D57" s="10">
        <v>19251</v>
      </c>
      <c r="E57" s="10">
        <v>19853</v>
      </c>
      <c r="F57" s="10">
        <v>21865</v>
      </c>
      <c r="G57" s="10">
        <v>23177.5</v>
      </c>
      <c r="H57" s="10">
        <v>21581.5</v>
      </c>
      <c r="I57" s="10">
        <v>25337</v>
      </c>
      <c r="J57" s="10">
        <v>27920.5</v>
      </c>
      <c r="K57" s="10" t="s">
        <v>30</v>
      </c>
    </row>
    <row r="58" spans="1:11" x14ac:dyDescent="0.25">
      <c r="A58" s="3" t="s">
        <v>209</v>
      </c>
      <c r="B58" s="10">
        <v>11466</v>
      </c>
      <c r="C58" s="10">
        <v>12072</v>
      </c>
      <c r="D58" s="10">
        <v>12779</v>
      </c>
      <c r="E58" s="10">
        <v>12800.5</v>
      </c>
      <c r="F58" s="10">
        <v>13681.5</v>
      </c>
      <c r="G58" s="10">
        <v>13081</v>
      </c>
      <c r="H58" s="10">
        <v>6649</v>
      </c>
      <c r="I58" s="10">
        <v>11761</v>
      </c>
      <c r="J58" s="10">
        <v>16945</v>
      </c>
      <c r="K58" s="10" t="s">
        <v>30</v>
      </c>
    </row>
    <row r="59" spans="1:11" x14ac:dyDescent="0.25">
      <c r="A59" s="2" t="s">
        <v>210</v>
      </c>
      <c r="B59" s="10">
        <v>11743.5</v>
      </c>
      <c r="C59" s="10">
        <v>12734.5</v>
      </c>
      <c r="D59" s="10">
        <v>13431</v>
      </c>
      <c r="E59" s="10">
        <v>13760.5</v>
      </c>
      <c r="F59" s="10">
        <v>13727</v>
      </c>
      <c r="G59" s="10">
        <v>13693.5</v>
      </c>
      <c r="H59" s="10">
        <v>13554</v>
      </c>
      <c r="I59" s="10">
        <v>14507.5</v>
      </c>
      <c r="J59" s="10">
        <v>14468.5</v>
      </c>
      <c r="K59" s="10" t="s">
        <v>30</v>
      </c>
    </row>
    <row r="60" spans="1:11" x14ac:dyDescent="0.25">
      <c r="A60" s="3" t="s">
        <v>211</v>
      </c>
      <c r="B60" s="10">
        <v>22999</v>
      </c>
      <c r="C60" s="10">
        <v>82291</v>
      </c>
      <c r="D60" s="10">
        <v>33818</v>
      </c>
      <c r="E60" s="10">
        <v>38853</v>
      </c>
      <c r="F60" s="10">
        <v>44999</v>
      </c>
      <c r="G60" s="10">
        <v>42647</v>
      </c>
      <c r="H60" s="10" t="s">
        <v>30</v>
      </c>
      <c r="I60" s="10">
        <v>151829</v>
      </c>
      <c r="J60" s="10" t="s">
        <v>30</v>
      </c>
      <c r="K60" s="10" t="s">
        <v>30</v>
      </c>
    </row>
    <row r="61" spans="1:11" x14ac:dyDescent="0.25">
      <c r="A61" s="3" t="s">
        <v>212</v>
      </c>
      <c r="B61" s="10">
        <v>10447</v>
      </c>
      <c r="C61" s="10">
        <v>11041.5</v>
      </c>
      <c r="D61" s="10">
        <v>11113</v>
      </c>
      <c r="E61" s="10">
        <v>11493.5</v>
      </c>
      <c r="F61" s="10">
        <v>12144</v>
      </c>
      <c r="G61" s="10">
        <v>13774</v>
      </c>
      <c r="H61" s="10">
        <v>12718.5</v>
      </c>
      <c r="I61" s="10">
        <v>14590</v>
      </c>
      <c r="J61" s="10">
        <v>16180</v>
      </c>
      <c r="K61" s="10" t="s">
        <v>30</v>
      </c>
    </row>
    <row r="62" spans="1:11" x14ac:dyDescent="0.25">
      <c r="A62" s="3" t="s">
        <v>213</v>
      </c>
      <c r="B62" s="10">
        <v>18579.5</v>
      </c>
      <c r="C62" s="10">
        <v>17688</v>
      </c>
      <c r="D62" s="10">
        <v>18504</v>
      </c>
      <c r="E62" s="10">
        <v>20256</v>
      </c>
      <c r="F62" s="10">
        <v>20778</v>
      </c>
      <c r="G62" s="10">
        <v>19651</v>
      </c>
      <c r="H62" s="10">
        <v>19604</v>
      </c>
      <c r="I62" s="10">
        <v>21363</v>
      </c>
      <c r="J62" s="10">
        <v>23944</v>
      </c>
      <c r="K62" s="10" t="s">
        <v>30</v>
      </c>
    </row>
    <row r="63" spans="1:11" x14ac:dyDescent="0.25">
      <c r="A63" s="3" t="s">
        <v>214</v>
      </c>
      <c r="B63" s="10">
        <v>11880.5</v>
      </c>
      <c r="C63" s="10">
        <v>13184.5</v>
      </c>
      <c r="D63" s="10">
        <v>12896</v>
      </c>
      <c r="E63" s="10">
        <v>13501</v>
      </c>
      <c r="F63" s="10">
        <v>12951</v>
      </c>
      <c r="G63" s="10">
        <v>13987</v>
      </c>
      <c r="H63" s="10">
        <v>13686</v>
      </c>
      <c r="I63" s="10">
        <v>15048.5</v>
      </c>
      <c r="J63" s="10">
        <v>15947</v>
      </c>
      <c r="K63" s="10" t="s">
        <v>30</v>
      </c>
    </row>
    <row r="64" spans="1:11" x14ac:dyDescent="0.25">
      <c r="A64" s="3" t="s">
        <v>215</v>
      </c>
      <c r="B64" s="10">
        <v>11725</v>
      </c>
      <c r="C64" s="10">
        <v>12504.5</v>
      </c>
      <c r="D64" s="10">
        <v>12846</v>
      </c>
      <c r="E64" s="10">
        <v>12117</v>
      </c>
      <c r="F64" s="10">
        <v>12070.5</v>
      </c>
      <c r="G64" s="10">
        <v>11807</v>
      </c>
      <c r="H64" s="10">
        <v>13462.5</v>
      </c>
      <c r="I64" s="10">
        <v>14204.5</v>
      </c>
      <c r="J64" s="10">
        <v>15594.5</v>
      </c>
      <c r="K64" s="10" t="s">
        <v>30</v>
      </c>
    </row>
    <row r="65" spans="1:11" x14ac:dyDescent="0.25">
      <c r="A65" s="3" t="s">
        <v>216</v>
      </c>
      <c r="B65" s="10">
        <v>5374</v>
      </c>
      <c r="C65" s="10">
        <v>6085</v>
      </c>
      <c r="D65" s="10">
        <v>6512</v>
      </c>
      <c r="E65" s="10">
        <v>6889</v>
      </c>
      <c r="F65" s="10">
        <v>7164</v>
      </c>
      <c r="G65" s="10">
        <v>6687.5</v>
      </c>
      <c r="H65" s="10">
        <v>6542</v>
      </c>
      <c r="I65" s="10">
        <v>9771.5</v>
      </c>
      <c r="J65" s="10">
        <v>10012</v>
      </c>
      <c r="K65" s="10" t="s">
        <v>30</v>
      </c>
    </row>
    <row r="66" spans="1:11" x14ac:dyDescent="0.25">
      <c r="A66" s="3" t="s">
        <v>217</v>
      </c>
      <c r="B66" s="10">
        <v>11488</v>
      </c>
      <c r="C66" s="10">
        <v>12894</v>
      </c>
      <c r="D66" s="10">
        <v>14110</v>
      </c>
      <c r="E66" s="10">
        <v>14370</v>
      </c>
      <c r="F66" s="10">
        <v>14176</v>
      </c>
      <c r="G66" s="10">
        <v>13657</v>
      </c>
      <c r="H66" s="10">
        <v>13147</v>
      </c>
      <c r="I66" s="10">
        <v>13736</v>
      </c>
      <c r="J66" s="10">
        <v>12147</v>
      </c>
      <c r="K66" s="10" t="s">
        <v>30</v>
      </c>
    </row>
    <row r="67" spans="1:11" x14ac:dyDescent="0.25">
      <c r="A67" s="2" t="s">
        <v>154</v>
      </c>
      <c r="B67" s="10">
        <v>12958</v>
      </c>
      <c r="C67" s="10">
        <v>14014.5</v>
      </c>
      <c r="D67" s="10">
        <v>14685</v>
      </c>
      <c r="E67" s="10">
        <v>15272.5</v>
      </c>
      <c r="F67" s="10">
        <v>15788</v>
      </c>
      <c r="G67" s="10">
        <v>16368</v>
      </c>
      <c r="H67" s="10">
        <v>14898</v>
      </c>
      <c r="I67" s="10">
        <v>16589</v>
      </c>
      <c r="J67" s="10">
        <v>19007</v>
      </c>
      <c r="K67" s="10" t="s">
        <v>30</v>
      </c>
    </row>
  </sheetData>
  <hyperlinks>
    <hyperlink ref="A2" location="'Cover page'!A1" display="'Cover page'!A1" xr:uid="{B607DA0D-BE89-429C-B52F-2124F98647F0}"/>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1518F-7CBD-4F1D-AC1C-9F8EB651EE28}">
  <dimension ref="A1:K67"/>
  <sheetViews>
    <sheetView zoomScale="85" zoomScaleNormal="85" workbookViewId="0">
      <selection activeCell="B2" sqref="B2"/>
    </sheetView>
  </sheetViews>
  <sheetFormatPr defaultRowHeight="15" x14ac:dyDescent="0.25"/>
  <cols>
    <col min="1" max="1" width="60.7109375" bestFit="1" customWidth="1"/>
    <col min="2" max="2" width="17.42578125" bestFit="1" customWidth="1"/>
    <col min="3" max="10" width="7.85546875" bestFit="1" customWidth="1"/>
    <col min="11" max="11" width="8.85546875" bestFit="1" customWidth="1"/>
    <col min="12" max="12" width="13.85546875" bestFit="1" customWidth="1"/>
    <col min="13" max="13" width="24.140625" bestFit="1" customWidth="1"/>
    <col min="14" max="14" width="13.85546875" bestFit="1" customWidth="1"/>
    <col min="15" max="15" width="24.140625" bestFit="1" customWidth="1"/>
    <col min="16" max="16" width="13.85546875" bestFit="1" customWidth="1"/>
    <col min="17" max="17" width="24.140625" bestFit="1" customWidth="1"/>
    <col min="18" max="18" width="13.85546875" bestFit="1" customWidth="1"/>
    <col min="19" max="19" width="24.140625" bestFit="1" customWidth="1"/>
    <col min="20" max="20" width="13.85546875" bestFit="1" customWidth="1"/>
    <col min="21" max="21" width="24.140625" bestFit="1" customWidth="1"/>
  </cols>
  <sheetData>
    <row r="1" spans="1:11" ht="18" thickBot="1" x14ac:dyDescent="0.35">
      <c r="A1" s="4" t="str">
        <f>'Cover page'!$A$27</f>
        <v>Table 2.5. Claims (median time lost) by Occupation (ANZSCO Sub major group), 10 years to 2024-25</v>
      </c>
      <c r="B1" s="5"/>
    </row>
    <row r="2" spans="1:11" ht="15.75" thickTop="1" x14ac:dyDescent="0.25">
      <c r="A2" s="5" t="s">
        <v>18</v>
      </c>
    </row>
    <row r="3" spans="1:11" hidden="1" x14ac:dyDescent="0.25">
      <c r="A3" s="1" t="s">
        <v>19</v>
      </c>
      <c r="B3" t="s" vm="1">
        <v>20</v>
      </c>
    </row>
    <row r="4" spans="1:11" hidden="1" x14ac:dyDescent="0.25">
      <c r="A4" s="1" t="s">
        <v>469</v>
      </c>
      <c r="B4" t="s" vm="2">
        <v>470</v>
      </c>
    </row>
    <row r="5" spans="1:11" hidden="1" x14ac:dyDescent="0.25"/>
    <row r="6" spans="1:11" x14ac:dyDescent="0.25">
      <c r="A6" s="1" t="s">
        <v>158</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159</v>
      </c>
      <c r="B8" s="9">
        <v>7.72</v>
      </c>
      <c r="C8" s="9">
        <v>8.23</v>
      </c>
      <c r="D8" s="9">
        <v>9</v>
      </c>
      <c r="E8" s="9">
        <v>8.6</v>
      </c>
      <c r="F8" s="9">
        <v>9.1449999999999996</v>
      </c>
      <c r="G8" s="9">
        <v>9.4600000000000009</v>
      </c>
      <c r="H8" s="9">
        <v>10.395</v>
      </c>
      <c r="I8" s="9">
        <v>11.2</v>
      </c>
      <c r="J8" s="9">
        <v>12.78</v>
      </c>
      <c r="K8" s="9" t="s">
        <v>30</v>
      </c>
    </row>
    <row r="9" spans="1:11" x14ac:dyDescent="0.25">
      <c r="A9" s="3" t="s">
        <v>160</v>
      </c>
      <c r="B9" s="9" t="s">
        <v>30</v>
      </c>
      <c r="C9" s="9" t="s">
        <v>30</v>
      </c>
      <c r="D9" s="9" t="s">
        <v>30</v>
      </c>
      <c r="E9" s="9" t="s">
        <v>30</v>
      </c>
      <c r="F9" s="9" t="s">
        <v>30</v>
      </c>
      <c r="G9" s="9" t="s">
        <v>30</v>
      </c>
      <c r="H9" s="9" t="s">
        <v>30</v>
      </c>
      <c r="I9" s="9" t="s">
        <v>30</v>
      </c>
      <c r="J9" s="9">
        <v>26.69</v>
      </c>
      <c r="K9" s="9" t="s">
        <v>30</v>
      </c>
    </row>
    <row r="10" spans="1:11" x14ac:dyDescent="0.25">
      <c r="A10" s="3" t="s">
        <v>161</v>
      </c>
      <c r="B10" s="9">
        <v>9.2799999999999994</v>
      </c>
      <c r="C10" s="9">
        <v>9.5350000000000001</v>
      </c>
      <c r="D10" s="9">
        <v>11.4</v>
      </c>
      <c r="E10" s="9">
        <v>14</v>
      </c>
      <c r="F10" s="9">
        <v>14.79</v>
      </c>
      <c r="G10" s="9">
        <v>15.66</v>
      </c>
      <c r="H10" s="9">
        <v>14</v>
      </c>
      <c r="I10" s="9">
        <v>17.54</v>
      </c>
      <c r="J10" s="9">
        <v>19</v>
      </c>
      <c r="K10" s="9" t="s">
        <v>30</v>
      </c>
    </row>
    <row r="11" spans="1:11" x14ac:dyDescent="0.25">
      <c r="A11" s="3" t="s">
        <v>162</v>
      </c>
      <c r="B11" s="9">
        <v>5.5</v>
      </c>
      <c r="C11" s="9">
        <v>7</v>
      </c>
      <c r="D11" s="9">
        <v>6.5</v>
      </c>
      <c r="E11" s="9">
        <v>6.4</v>
      </c>
      <c r="F11" s="9">
        <v>6</v>
      </c>
      <c r="G11" s="9">
        <v>6</v>
      </c>
      <c r="H11" s="9">
        <v>7.29</v>
      </c>
      <c r="I11" s="9">
        <v>7.7200000000000006</v>
      </c>
      <c r="J11" s="9">
        <v>7.54</v>
      </c>
      <c r="K11" s="9" t="s">
        <v>30</v>
      </c>
    </row>
    <row r="12" spans="1:11" x14ac:dyDescent="0.25">
      <c r="A12" s="3" t="s">
        <v>163</v>
      </c>
      <c r="B12" s="9">
        <v>8</v>
      </c>
      <c r="C12" s="9">
        <v>8.61</v>
      </c>
      <c r="D12" s="9">
        <v>9.6</v>
      </c>
      <c r="E12" s="9">
        <v>8.5300000000000011</v>
      </c>
      <c r="F12" s="9">
        <v>8.6</v>
      </c>
      <c r="G12" s="9">
        <v>9</v>
      </c>
      <c r="H12" s="9">
        <v>11.8</v>
      </c>
      <c r="I12" s="9">
        <v>11.61</v>
      </c>
      <c r="J12" s="9">
        <v>14</v>
      </c>
      <c r="K12" s="9" t="s">
        <v>30</v>
      </c>
    </row>
    <row r="13" spans="1:11" x14ac:dyDescent="0.25">
      <c r="A13" s="3" t="s">
        <v>164</v>
      </c>
      <c r="B13" s="9">
        <v>7.21</v>
      </c>
      <c r="C13" s="9">
        <v>7.85</v>
      </c>
      <c r="D13" s="9">
        <v>8.09</v>
      </c>
      <c r="E13" s="9">
        <v>8.3550000000000004</v>
      </c>
      <c r="F13" s="9">
        <v>10</v>
      </c>
      <c r="G13" s="9">
        <v>9.7949999999999999</v>
      </c>
      <c r="H13" s="9">
        <v>8.4</v>
      </c>
      <c r="I13" s="9">
        <v>10</v>
      </c>
      <c r="J13" s="9">
        <v>10.61</v>
      </c>
      <c r="K13" s="9" t="s">
        <v>30</v>
      </c>
    </row>
    <row r="14" spans="1:11" x14ac:dyDescent="0.25">
      <c r="A14" s="2" t="s">
        <v>165</v>
      </c>
      <c r="B14" s="9">
        <v>6</v>
      </c>
      <c r="C14" s="9">
        <v>6.44</v>
      </c>
      <c r="D14" s="9">
        <v>7</v>
      </c>
      <c r="E14" s="9">
        <v>7.2</v>
      </c>
      <c r="F14" s="9">
        <v>7.6</v>
      </c>
      <c r="G14" s="9">
        <v>8.2100000000000009</v>
      </c>
      <c r="H14" s="9">
        <v>6.4</v>
      </c>
      <c r="I14" s="9">
        <v>6.61</v>
      </c>
      <c r="J14" s="9">
        <v>9.11</v>
      </c>
      <c r="K14" s="9" t="s">
        <v>30</v>
      </c>
    </row>
    <row r="15" spans="1:11" x14ac:dyDescent="0.25">
      <c r="A15" s="3" t="s">
        <v>166</v>
      </c>
      <c r="B15" s="9" t="s">
        <v>30</v>
      </c>
      <c r="C15" s="9" t="s">
        <v>30</v>
      </c>
      <c r="D15" s="9" t="s">
        <v>30</v>
      </c>
      <c r="E15" s="9" t="s">
        <v>30</v>
      </c>
      <c r="F15" s="9" t="s">
        <v>30</v>
      </c>
      <c r="G15" s="9" t="s">
        <v>30</v>
      </c>
      <c r="H15" s="9" t="s">
        <v>30</v>
      </c>
      <c r="I15" s="9" t="s">
        <v>30</v>
      </c>
      <c r="J15" s="9" t="s">
        <v>30</v>
      </c>
      <c r="K15" s="9" t="s">
        <v>30</v>
      </c>
    </row>
    <row r="16" spans="1:11" x14ac:dyDescent="0.25">
      <c r="A16" s="3" t="s">
        <v>167</v>
      </c>
      <c r="B16" s="9">
        <v>6.1</v>
      </c>
      <c r="C16" s="9">
        <v>8.7100000000000009</v>
      </c>
      <c r="D16" s="9">
        <v>8.09</v>
      </c>
      <c r="E16" s="9">
        <v>9.8000000000000007</v>
      </c>
      <c r="F16" s="9">
        <v>9.2100000000000009</v>
      </c>
      <c r="G16" s="9">
        <v>10</v>
      </c>
      <c r="H16" s="9">
        <v>9.1</v>
      </c>
      <c r="I16" s="9">
        <v>10.184999999999999</v>
      </c>
      <c r="J16" s="9">
        <v>10.715</v>
      </c>
      <c r="K16" s="9" t="s">
        <v>30</v>
      </c>
    </row>
    <row r="17" spans="1:11" x14ac:dyDescent="0.25">
      <c r="A17" s="3" t="s">
        <v>168</v>
      </c>
      <c r="B17" s="9">
        <v>6.61</v>
      </c>
      <c r="C17" s="9">
        <v>6.5150000000000006</v>
      </c>
      <c r="D17" s="9">
        <v>8</v>
      </c>
      <c r="E17" s="9">
        <v>8.9</v>
      </c>
      <c r="F17" s="9">
        <v>11.4</v>
      </c>
      <c r="G17" s="9">
        <v>9</v>
      </c>
      <c r="H17" s="9">
        <v>7.7949999999999999</v>
      </c>
      <c r="I17" s="9">
        <v>9.85</v>
      </c>
      <c r="J17" s="9">
        <v>14.945</v>
      </c>
      <c r="K17" s="9" t="s">
        <v>30</v>
      </c>
    </row>
    <row r="18" spans="1:11" x14ac:dyDescent="0.25">
      <c r="A18" s="3" t="s">
        <v>169</v>
      </c>
      <c r="B18" s="9">
        <v>5.79</v>
      </c>
      <c r="C18" s="9">
        <v>6.2</v>
      </c>
      <c r="D18" s="9">
        <v>7.2</v>
      </c>
      <c r="E18" s="9">
        <v>8</v>
      </c>
      <c r="F18" s="9">
        <v>6.14</v>
      </c>
      <c r="G18" s="9">
        <v>6.9450000000000003</v>
      </c>
      <c r="H18" s="9">
        <v>6.8249999999999993</v>
      </c>
      <c r="I18" s="9">
        <v>7.8</v>
      </c>
      <c r="J18" s="9">
        <v>8.93</v>
      </c>
      <c r="K18" s="9" t="s">
        <v>30</v>
      </c>
    </row>
    <row r="19" spans="1:11" x14ac:dyDescent="0.25">
      <c r="A19" s="3" t="s">
        <v>170</v>
      </c>
      <c r="B19" s="9">
        <v>4.6100000000000003</v>
      </c>
      <c r="C19" s="9">
        <v>5.6</v>
      </c>
      <c r="D19" s="9">
        <v>6</v>
      </c>
      <c r="E19" s="9">
        <v>6.39</v>
      </c>
      <c r="F19" s="9">
        <v>6.19</v>
      </c>
      <c r="G19" s="9">
        <v>6.99</v>
      </c>
      <c r="H19" s="9">
        <v>4.2</v>
      </c>
      <c r="I19" s="9">
        <v>4.4000000000000004</v>
      </c>
      <c r="J19" s="9">
        <v>7.875</v>
      </c>
      <c r="K19" s="9" t="s">
        <v>30</v>
      </c>
    </row>
    <row r="20" spans="1:11" x14ac:dyDescent="0.25">
      <c r="A20" s="3" t="s">
        <v>171</v>
      </c>
      <c r="B20" s="9">
        <v>6.47</v>
      </c>
      <c r="C20" s="9">
        <v>6.68</v>
      </c>
      <c r="D20" s="9">
        <v>7.1099999999999994</v>
      </c>
      <c r="E20" s="9">
        <v>6.5949999999999998</v>
      </c>
      <c r="F20" s="9">
        <v>7.69</v>
      </c>
      <c r="G20" s="9">
        <v>8.2200000000000006</v>
      </c>
      <c r="H20" s="9">
        <v>7.13</v>
      </c>
      <c r="I20" s="9">
        <v>6.6</v>
      </c>
      <c r="J20" s="9">
        <v>7.17</v>
      </c>
      <c r="K20" s="9" t="s">
        <v>30</v>
      </c>
    </row>
    <row r="21" spans="1:11" x14ac:dyDescent="0.25">
      <c r="A21" s="3" t="s">
        <v>172</v>
      </c>
      <c r="B21" s="9">
        <v>6.6449999999999996</v>
      </c>
      <c r="C21" s="9">
        <v>8.58</v>
      </c>
      <c r="D21" s="9">
        <v>6.5</v>
      </c>
      <c r="E21" s="9">
        <v>7.4</v>
      </c>
      <c r="F21" s="9">
        <v>8.5</v>
      </c>
      <c r="G21" s="9">
        <v>10.98</v>
      </c>
      <c r="H21" s="9">
        <v>9.1199999999999992</v>
      </c>
      <c r="I21" s="9">
        <v>10.74</v>
      </c>
      <c r="J21" s="9">
        <v>11.4</v>
      </c>
      <c r="K21" s="9" t="s">
        <v>30</v>
      </c>
    </row>
    <row r="22" spans="1:11" x14ac:dyDescent="0.25">
      <c r="A22" s="3" t="s">
        <v>173</v>
      </c>
      <c r="B22" s="9">
        <v>10</v>
      </c>
      <c r="C22" s="9">
        <v>11.79</v>
      </c>
      <c r="D22" s="9">
        <v>13.86</v>
      </c>
      <c r="E22" s="9">
        <v>11.79</v>
      </c>
      <c r="F22" s="9">
        <v>13.615</v>
      </c>
      <c r="G22" s="9">
        <v>17.100000000000001</v>
      </c>
      <c r="H22" s="9">
        <v>16.29</v>
      </c>
      <c r="I22" s="9">
        <v>17.579999999999998</v>
      </c>
      <c r="J22" s="9">
        <v>18.79</v>
      </c>
      <c r="K22" s="9" t="s">
        <v>30</v>
      </c>
    </row>
    <row r="23" spans="1:11" x14ac:dyDescent="0.25">
      <c r="A23" s="2" t="s">
        <v>174</v>
      </c>
      <c r="B23" s="9">
        <v>5.86</v>
      </c>
      <c r="C23" s="9">
        <v>6</v>
      </c>
      <c r="D23" s="9">
        <v>6.6</v>
      </c>
      <c r="E23" s="9">
        <v>6.335</v>
      </c>
      <c r="F23" s="9">
        <v>6.61</v>
      </c>
      <c r="G23" s="9">
        <v>6.8949999999999996</v>
      </c>
      <c r="H23" s="9">
        <v>7</v>
      </c>
      <c r="I23" s="9">
        <v>7.3</v>
      </c>
      <c r="J23" s="9">
        <v>7.29</v>
      </c>
      <c r="K23" s="9" t="s">
        <v>30</v>
      </c>
    </row>
    <row r="24" spans="1:11" x14ac:dyDescent="0.25">
      <c r="A24" s="3" t="s">
        <v>175</v>
      </c>
      <c r="B24" s="9" t="s">
        <v>30</v>
      </c>
      <c r="C24" s="9" t="s">
        <v>30</v>
      </c>
      <c r="D24" s="9" t="s">
        <v>30</v>
      </c>
      <c r="E24" s="9" t="s">
        <v>30</v>
      </c>
      <c r="F24" s="9">
        <v>5.24</v>
      </c>
      <c r="G24" s="9" t="s">
        <v>30</v>
      </c>
      <c r="H24" s="9" t="s">
        <v>30</v>
      </c>
      <c r="I24" s="9" t="s">
        <v>30</v>
      </c>
      <c r="J24" s="9" t="s">
        <v>30</v>
      </c>
      <c r="K24" s="9" t="s">
        <v>30</v>
      </c>
    </row>
    <row r="25" spans="1:11" x14ac:dyDescent="0.25">
      <c r="A25" s="3" t="s">
        <v>176</v>
      </c>
      <c r="B25" s="9">
        <v>6.6150000000000002</v>
      </c>
      <c r="C25" s="9">
        <v>7.5</v>
      </c>
      <c r="D25" s="9">
        <v>8.1700000000000017</v>
      </c>
      <c r="E25" s="9">
        <v>7.2050000000000001</v>
      </c>
      <c r="F25" s="9">
        <v>8.76</v>
      </c>
      <c r="G25" s="9">
        <v>8.39</v>
      </c>
      <c r="H25" s="9">
        <v>9.0449999999999999</v>
      </c>
      <c r="I25" s="9">
        <v>8.49</v>
      </c>
      <c r="J25" s="9">
        <v>8.6</v>
      </c>
      <c r="K25" s="9" t="s">
        <v>30</v>
      </c>
    </row>
    <row r="26" spans="1:11" x14ac:dyDescent="0.25">
      <c r="A26" s="3" t="s">
        <v>177</v>
      </c>
      <c r="B26" s="9">
        <v>5.8</v>
      </c>
      <c r="C26" s="9">
        <v>5.96</v>
      </c>
      <c r="D26" s="9">
        <v>6</v>
      </c>
      <c r="E26" s="9">
        <v>6</v>
      </c>
      <c r="F26" s="9">
        <v>6</v>
      </c>
      <c r="G26" s="9">
        <v>6.4</v>
      </c>
      <c r="H26" s="9">
        <v>6.86</v>
      </c>
      <c r="I26" s="9">
        <v>7.04</v>
      </c>
      <c r="J26" s="9">
        <v>7</v>
      </c>
      <c r="K26" s="9" t="s">
        <v>30</v>
      </c>
    </row>
    <row r="27" spans="1:11" x14ac:dyDescent="0.25">
      <c r="A27" s="3" t="s">
        <v>178</v>
      </c>
      <c r="B27" s="9">
        <v>6.21</v>
      </c>
      <c r="C27" s="9">
        <v>6.61</v>
      </c>
      <c r="D27" s="9">
        <v>7.21</v>
      </c>
      <c r="E27" s="9">
        <v>7.79</v>
      </c>
      <c r="F27" s="9">
        <v>7.875</v>
      </c>
      <c r="G27" s="9">
        <v>7.8</v>
      </c>
      <c r="H27" s="9">
        <v>8</v>
      </c>
      <c r="I27" s="9">
        <v>8</v>
      </c>
      <c r="J27" s="9">
        <v>8.35</v>
      </c>
      <c r="K27" s="9" t="s">
        <v>30</v>
      </c>
    </row>
    <row r="28" spans="1:11" x14ac:dyDescent="0.25">
      <c r="A28" s="3" t="s">
        <v>179</v>
      </c>
      <c r="B28" s="9">
        <v>5.79</v>
      </c>
      <c r="C28" s="9">
        <v>6.16</v>
      </c>
      <c r="D28" s="9">
        <v>6.6</v>
      </c>
      <c r="E28" s="9">
        <v>6.2</v>
      </c>
      <c r="F28" s="9">
        <v>6.6</v>
      </c>
      <c r="G28" s="9">
        <v>6.83</v>
      </c>
      <c r="H28" s="9">
        <v>6.61</v>
      </c>
      <c r="I28" s="9">
        <v>7.43</v>
      </c>
      <c r="J28" s="9">
        <v>7.2</v>
      </c>
      <c r="K28" s="9" t="s">
        <v>30</v>
      </c>
    </row>
    <row r="29" spans="1:11" x14ac:dyDescent="0.25">
      <c r="A29" s="3" t="s">
        <v>180</v>
      </c>
      <c r="B29" s="9">
        <v>4.6100000000000003</v>
      </c>
      <c r="C29" s="9">
        <v>5</v>
      </c>
      <c r="D29" s="9">
        <v>5</v>
      </c>
      <c r="E29" s="9">
        <v>4.8</v>
      </c>
      <c r="F29" s="9">
        <v>5</v>
      </c>
      <c r="G29" s="9">
        <v>5.39</v>
      </c>
      <c r="H29" s="9">
        <v>5</v>
      </c>
      <c r="I29" s="9">
        <v>5.6</v>
      </c>
      <c r="J29" s="9">
        <v>5.25</v>
      </c>
      <c r="K29" s="9" t="s">
        <v>30</v>
      </c>
    </row>
    <row r="30" spans="1:11" x14ac:dyDescent="0.25">
      <c r="A30" s="3" t="s">
        <v>181</v>
      </c>
      <c r="B30" s="9">
        <v>5.5250000000000004</v>
      </c>
      <c r="C30" s="9">
        <v>5.79</v>
      </c>
      <c r="D30" s="9">
        <v>6.1850000000000005</v>
      </c>
      <c r="E30" s="9">
        <v>5.84</v>
      </c>
      <c r="F30" s="9">
        <v>6</v>
      </c>
      <c r="G30" s="9">
        <v>6.7249999999999996</v>
      </c>
      <c r="H30" s="9">
        <v>7</v>
      </c>
      <c r="I30" s="9">
        <v>7.1850000000000005</v>
      </c>
      <c r="J30" s="9">
        <v>6.8949999999999996</v>
      </c>
      <c r="K30" s="9" t="s">
        <v>30</v>
      </c>
    </row>
    <row r="31" spans="1:11" x14ac:dyDescent="0.25">
      <c r="A31" s="3" t="s">
        <v>182</v>
      </c>
      <c r="B31" s="9">
        <v>6.05</v>
      </c>
      <c r="C31" s="9">
        <v>6.2</v>
      </c>
      <c r="D31" s="9">
        <v>7.4050000000000002</v>
      </c>
      <c r="E31" s="9">
        <v>6.38</v>
      </c>
      <c r="F31" s="9">
        <v>7</v>
      </c>
      <c r="G31" s="9">
        <v>7.04</v>
      </c>
      <c r="H31" s="9">
        <v>8.1999999999999993</v>
      </c>
      <c r="I31" s="9">
        <v>8</v>
      </c>
      <c r="J31" s="9">
        <v>8</v>
      </c>
      <c r="K31" s="9" t="s">
        <v>30</v>
      </c>
    </row>
    <row r="32" spans="1:11" x14ac:dyDescent="0.25">
      <c r="A32" s="2" t="s">
        <v>183</v>
      </c>
      <c r="B32" s="9">
        <v>6.29</v>
      </c>
      <c r="C32" s="9">
        <v>6.33</v>
      </c>
      <c r="D32" s="9">
        <v>7</v>
      </c>
      <c r="E32" s="9">
        <v>7</v>
      </c>
      <c r="F32" s="9">
        <v>7.18</v>
      </c>
      <c r="G32" s="9">
        <v>8.2100000000000009</v>
      </c>
      <c r="H32" s="9">
        <v>6.2</v>
      </c>
      <c r="I32" s="9">
        <v>6.71</v>
      </c>
      <c r="J32" s="9">
        <v>8.4</v>
      </c>
      <c r="K32" s="9" t="s">
        <v>30</v>
      </c>
    </row>
    <row r="33" spans="1:11" x14ac:dyDescent="0.25">
      <c r="A33" s="3" t="s">
        <v>184</v>
      </c>
      <c r="B33" s="9" t="s">
        <v>30</v>
      </c>
      <c r="C33" s="9" t="s">
        <v>30</v>
      </c>
      <c r="D33" s="9" t="s">
        <v>30</v>
      </c>
      <c r="E33" s="9" t="s">
        <v>30</v>
      </c>
      <c r="F33" s="9" t="s">
        <v>30</v>
      </c>
      <c r="G33" s="9" t="s">
        <v>30</v>
      </c>
      <c r="H33" s="9" t="s">
        <v>30</v>
      </c>
      <c r="I33" s="9" t="s">
        <v>30</v>
      </c>
      <c r="J33" s="9" t="s">
        <v>30</v>
      </c>
      <c r="K33" s="9" t="s">
        <v>30</v>
      </c>
    </row>
    <row r="34" spans="1:11" x14ac:dyDescent="0.25">
      <c r="A34" s="3" t="s">
        <v>185</v>
      </c>
      <c r="B34" s="9">
        <v>6.96</v>
      </c>
      <c r="C34" s="9">
        <v>6.72</v>
      </c>
      <c r="D34" s="9">
        <v>7.62</v>
      </c>
      <c r="E34" s="9">
        <v>7.4</v>
      </c>
      <c r="F34" s="9">
        <v>7.4</v>
      </c>
      <c r="G34" s="9">
        <v>8.7899999999999991</v>
      </c>
      <c r="H34" s="9">
        <v>8.6</v>
      </c>
      <c r="I34" s="9">
        <v>8.39</v>
      </c>
      <c r="J34" s="9">
        <v>9.1999999999999993</v>
      </c>
      <c r="K34" s="9" t="s">
        <v>30</v>
      </c>
    </row>
    <row r="35" spans="1:11" x14ac:dyDescent="0.25">
      <c r="A35" s="3" t="s">
        <v>186</v>
      </c>
      <c r="B35" s="9">
        <v>5.32</v>
      </c>
      <c r="C35" s="9">
        <v>5.6</v>
      </c>
      <c r="D35" s="9">
        <v>6</v>
      </c>
      <c r="E35" s="9">
        <v>6.08</v>
      </c>
      <c r="F35" s="9">
        <v>6</v>
      </c>
      <c r="G35" s="9">
        <v>7</v>
      </c>
      <c r="H35" s="9">
        <v>6.2</v>
      </c>
      <c r="I35" s="9">
        <v>6</v>
      </c>
      <c r="J35" s="9">
        <v>7</v>
      </c>
      <c r="K35" s="9" t="s">
        <v>30</v>
      </c>
    </row>
    <row r="36" spans="1:11" x14ac:dyDescent="0.25">
      <c r="A36" s="3" t="s">
        <v>187</v>
      </c>
      <c r="B36" s="9">
        <v>5.58</v>
      </c>
      <c r="C36" s="9">
        <v>4.32</v>
      </c>
      <c r="D36" s="9">
        <v>4.8899999999999997</v>
      </c>
      <c r="E36" s="9">
        <v>5.36</v>
      </c>
      <c r="F36" s="9">
        <v>4.5999999999999996</v>
      </c>
      <c r="G36" s="9">
        <v>5</v>
      </c>
      <c r="H36" s="9">
        <v>2.2850000000000001</v>
      </c>
      <c r="I36" s="9">
        <v>5.1549999999999994</v>
      </c>
      <c r="J36" s="9">
        <v>5.59</v>
      </c>
      <c r="K36" s="9" t="s">
        <v>30</v>
      </c>
    </row>
    <row r="37" spans="1:11" x14ac:dyDescent="0.25">
      <c r="A37" s="3" t="s">
        <v>188</v>
      </c>
      <c r="B37" s="9">
        <v>8.4</v>
      </c>
      <c r="C37" s="9">
        <v>8.33</v>
      </c>
      <c r="D37" s="9">
        <v>8.7899999999999991</v>
      </c>
      <c r="E37" s="9">
        <v>9.375</v>
      </c>
      <c r="F37" s="9">
        <v>9.8800000000000008</v>
      </c>
      <c r="G37" s="9">
        <v>12.074999999999999</v>
      </c>
      <c r="H37" s="9">
        <v>6.28</v>
      </c>
      <c r="I37" s="9">
        <v>7.2</v>
      </c>
      <c r="J37" s="9">
        <v>12.39</v>
      </c>
      <c r="K37" s="9" t="s">
        <v>30</v>
      </c>
    </row>
    <row r="38" spans="1:11" x14ac:dyDescent="0.25">
      <c r="A38" s="3" t="s">
        <v>189</v>
      </c>
      <c r="B38" s="9">
        <v>7</v>
      </c>
      <c r="C38" s="9">
        <v>8</v>
      </c>
      <c r="D38" s="9">
        <v>9</v>
      </c>
      <c r="E38" s="9">
        <v>7.87</v>
      </c>
      <c r="F38" s="9">
        <v>9.1199999999999992</v>
      </c>
      <c r="G38" s="9">
        <v>9.66</v>
      </c>
      <c r="H38" s="9">
        <v>10</v>
      </c>
      <c r="I38" s="9">
        <v>9.375</v>
      </c>
      <c r="J38" s="9">
        <v>8.14</v>
      </c>
      <c r="K38" s="9" t="s">
        <v>30</v>
      </c>
    </row>
    <row r="39" spans="1:11" x14ac:dyDescent="0.25">
      <c r="A39" s="2" t="s">
        <v>190</v>
      </c>
      <c r="B39" s="9">
        <v>7.4</v>
      </c>
      <c r="C39" s="9">
        <v>8.07</v>
      </c>
      <c r="D39" s="9">
        <v>8.39</v>
      </c>
      <c r="E39" s="9">
        <v>8.9050000000000011</v>
      </c>
      <c r="F39" s="9">
        <v>9.39</v>
      </c>
      <c r="G39" s="9">
        <v>10.11</v>
      </c>
      <c r="H39" s="9">
        <v>10.870000000000001</v>
      </c>
      <c r="I39" s="9">
        <v>10.395</v>
      </c>
      <c r="J39" s="9">
        <v>12.86</v>
      </c>
      <c r="K39" s="9" t="s">
        <v>30</v>
      </c>
    </row>
    <row r="40" spans="1:11" x14ac:dyDescent="0.25">
      <c r="A40" s="3" t="s">
        <v>191</v>
      </c>
      <c r="B40" s="9" t="s">
        <v>30</v>
      </c>
      <c r="C40" s="9" t="s">
        <v>30</v>
      </c>
      <c r="D40" s="9" t="s">
        <v>30</v>
      </c>
      <c r="E40" s="9" t="s">
        <v>30</v>
      </c>
      <c r="F40" s="9" t="s">
        <v>30</v>
      </c>
      <c r="G40" s="9" t="s">
        <v>30</v>
      </c>
      <c r="H40" s="9" t="s">
        <v>30</v>
      </c>
      <c r="I40" s="9" t="s">
        <v>30</v>
      </c>
      <c r="J40" s="9" t="s">
        <v>30</v>
      </c>
      <c r="K40" s="9" t="s">
        <v>30</v>
      </c>
    </row>
    <row r="41" spans="1:11" x14ac:dyDescent="0.25">
      <c r="A41" s="3" t="s">
        <v>192</v>
      </c>
      <c r="B41" s="9">
        <v>6.72</v>
      </c>
      <c r="C41" s="9">
        <v>9.0150000000000006</v>
      </c>
      <c r="D41" s="9">
        <v>10</v>
      </c>
      <c r="E41" s="9">
        <v>12</v>
      </c>
      <c r="F41" s="9">
        <v>9.8000000000000007</v>
      </c>
      <c r="G41" s="9">
        <v>11.620000000000001</v>
      </c>
      <c r="H41" s="9">
        <v>20.134999999999998</v>
      </c>
      <c r="I41" s="9">
        <v>15.904999999999999</v>
      </c>
      <c r="J41" s="9">
        <v>15.83</v>
      </c>
      <c r="K41" s="9" t="s">
        <v>30</v>
      </c>
    </row>
    <row r="42" spans="1:11" x14ac:dyDescent="0.25">
      <c r="A42" s="3" t="s">
        <v>193</v>
      </c>
      <c r="B42" s="9">
        <v>10.16</v>
      </c>
      <c r="C42" s="9">
        <v>10.28</v>
      </c>
      <c r="D42" s="9">
        <v>7.89</v>
      </c>
      <c r="E42" s="9">
        <v>7.8550000000000004</v>
      </c>
      <c r="F42" s="9">
        <v>10.07</v>
      </c>
      <c r="G42" s="9">
        <v>9.9550000000000001</v>
      </c>
      <c r="H42" s="9">
        <v>12.77</v>
      </c>
      <c r="I42" s="9">
        <v>14.984999999999999</v>
      </c>
      <c r="J42" s="9">
        <v>17.12</v>
      </c>
      <c r="K42" s="9" t="s">
        <v>30</v>
      </c>
    </row>
    <row r="43" spans="1:11" x14ac:dyDescent="0.25">
      <c r="A43" s="3" t="s">
        <v>194</v>
      </c>
      <c r="B43" s="9">
        <v>7.79</v>
      </c>
      <c r="C43" s="9">
        <v>7.84</v>
      </c>
      <c r="D43" s="9">
        <v>7.55</v>
      </c>
      <c r="E43" s="9">
        <v>8.1999999999999993</v>
      </c>
      <c r="F43" s="9">
        <v>10.199999999999999</v>
      </c>
      <c r="G43" s="9">
        <v>10.344999999999999</v>
      </c>
      <c r="H43" s="9">
        <v>10.74</v>
      </c>
      <c r="I43" s="9">
        <v>8.66</v>
      </c>
      <c r="J43" s="9">
        <v>12</v>
      </c>
      <c r="K43" s="9" t="s">
        <v>30</v>
      </c>
    </row>
    <row r="44" spans="1:11" x14ac:dyDescent="0.25">
      <c r="A44" s="3" t="s">
        <v>195</v>
      </c>
      <c r="B44" s="9">
        <v>8.0399999999999991</v>
      </c>
      <c r="C44" s="9">
        <v>8.3500000000000014</v>
      </c>
      <c r="D44" s="9">
        <v>9.73</v>
      </c>
      <c r="E44" s="9">
        <v>12</v>
      </c>
      <c r="F44" s="9">
        <v>11.744999999999999</v>
      </c>
      <c r="G44" s="9">
        <v>10.475000000000001</v>
      </c>
      <c r="H44" s="9">
        <v>11.21</v>
      </c>
      <c r="I44" s="9">
        <v>9.76</v>
      </c>
      <c r="J44" s="9">
        <v>15.44</v>
      </c>
      <c r="K44" s="9" t="s">
        <v>30</v>
      </c>
    </row>
    <row r="45" spans="1:11" x14ac:dyDescent="0.25">
      <c r="A45" s="3" t="s">
        <v>196</v>
      </c>
      <c r="B45" s="9">
        <v>8.2100000000000009</v>
      </c>
      <c r="C45" s="9">
        <v>9.2349999999999994</v>
      </c>
      <c r="D45" s="9">
        <v>10.8</v>
      </c>
      <c r="E45" s="9">
        <v>10.02</v>
      </c>
      <c r="F45" s="9">
        <v>12.25</v>
      </c>
      <c r="G45" s="9">
        <v>15.664999999999999</v>
      </c>
      <c r="H45" s="9">
        <v>16</v>
      </c>
      <c r="I45" s="9">
        <v>14.875</v>
      </c>
      <c r="J45" s="9">
        <v>18.2</v>
      </c>
      <c r="K45" s="9" t="s">
        <v>30</v>
      </c>
    </row>
    <row r="46" spans="1:11" x14ac:dyDescent="0.25">
      <c r="A46" s="3" t="s">
        <v>197</v>
      </c>
      <c r="B46" s="9">
        <v>6.6</v>
      </c>
      <c r="C46" s="9">
        <v>8</v>
      </c>
      <c r="D46" s="9">
        <v>8.02</v>
      </c>
      <c r="E46" s="9">
        <v>6.82</v>
      </c>
      <c r="F46" s="9">
        <v>8.3850000000000016</v>
      </c>
      <c r="G46" s="9">
        <v>7.8</v>
      </c>
      <c r="H46" s="9">
        <v>8</v>
      </c>
      <c r="I46" s="9">
        <v>8.86</v>
      </c>
      <c r="J46" s="9">
        <v>10</v>
      </c>
      <c r="K46" s="9" t="s">
        <v>30</v>
      </c>
    </row>
    <row r="47" spans="1:11" x14ac:dyDescent="0.25">
      <c r="A47" s="3" t="s">
        <v>198</v>
      </c>
      <c r="B47" s="9">
        <v>7.39</v>
      </c>
      <c r="C47" s="9">
        <v>7.6</v>
      </c>
      <c r="D47" s="9">
        <v>8.1550000000000011</v>
      </c>
      <c r="E47" s="9">
        <v>9</v>
      </c>
      <c r="F47" s="9">
        <v>8.6</v>
      </c>
      <c r="G47" s="9">
        <v>10.984999999999999</v>
      </c>
      <c r="H47" s="9">
        <v>11.455</v>
      </c>
      <c r="I47" s="9">
        <v>10.1</v>
      </c>
      <c r="J47" s="9">
        <v>13.49</v>
      </c>
      <c r="K47" s="9" t="s">
        <v>30</v>
      </c>
    </row>
    <row r="48" spans="1:11" x14ac:dyDescent="0.25">
      <c r="A48" s="2" t="s">
        <v>199</v>
      </c>
      <c r="B48" s="9">
        <v>6.8</v>
      </c>
      <c r="C48" s="9">
        <v>7.19</v>
      </c>
      <c r="D48" s="9">
        <v>8.1999999999999993</v>
      </c>
      <c r="E48" s="9">
        <v>9.2050000000000001</v>
      </c>
      <c r="F48" s="9">
        <v>9.5</v>
      </c>
      <c r="G48" s="9">
        <v>10</v>
      </c>
      <c r="H48" s="9">
        <v>8.8000000000000007</v>
      </c>
      <c r="I48" s="9">
        <v>9.7850000000000001</v>
      </c>
      <c r="J48" s="9">
        <v>9.27</v>
      </c>
      <c r="K48" s="9" t="s">
        <v>30</v>
      </c>
    </row>
    <row r="49" spans="1:11" x14ac:dyDescent="0.25">
      <c r="A49" s="3" t="s">
        <v>200</v>
      </c>
      <c r="B49" s="9" t="s">
        <v>30</v>
      </c>
      <c r="C49" s="9" t="s">
        <v>30</v>
      </c>
      <c r="D49" s="9" t="s">
        <v>30</v>
      </c>
      <c r="E49" s="9" t="s">
        <v>30</v>
      </c>
      <c r="F49" s="9" t="s">
        <v>30</v>
      </c>
      <c r="G49" s="9" t="s">
        <v>30</v>
      </c>
      <c r="H49" s="9" t="s">
        <v>30</v>
      </c>
      <c r="I49" s="9" t="s">
        <v>30</v>
      </c>
      <c r="J49" s="9" t="s">
        <v>30</v>
      </c>
      <c r="K49" s="9" t="s">
        <v>30</v>
      </c>
    </row>
    <row r="50" spans="1:11" x14ac:dyDescent="0.25">
      <c r="A50" s="3" t="s">
        <v>201</v>
      </c>
      <c r="B50" s="9">
        <v>7.4</v>
      </c>
      <c r="C50" s="9">
        <v>8.33</v>
      </c>
      <c r="D50" s="9">
        <v>8.6</v>
      </c>
      <c r="E50" s="9">
        <v>8.6349999999999998</v>
      </c>
      <c r="F50" s="9">
        <v>10</v>
      </c>
      <c r="G50" s="9">
        <v>10.940000000000001</v>
      </c>
      <c r="H50" s="9">
        <v>13</v>
      </c>
      <c r="I50" s="9">
        <v>11.3</v>
      </c>
      <c r="J50" s="9">
        <v>11.2</v>
      </c>
      <c r="K50" s="9" t="s">
        <v>30</v>
      </c>
    </row>
    <row r="51" spans="1:11" x14ac:dyDescent="0.25">
      <c r="A51" s="3" t="s">
        <v>202</v>
      </c>
      <c r="B51" s="9">
        <v>6.68</v>
      </c>
      <c r="C51" s="9">
        <v>7</v>
      </c>
      <c r="D51" s="9">
        <v>8.0599999999999987</v>
      </c>
      <c r="E51" s="9">
        <v>9.58</v>
      </c>
      <c r="F51" s="9">
        <v>9.1999999999999993</v>
      </c>
      <c r="G51" s="9">
        <v>9.89</v>
      </c>
      <c r="H51" s="9">
        <v>8.1300000000000008</v>
      </c>
      <c r="I51" s="9">
        <v>9</v>
      </c>
      <c r="J51" s="9">
        <v>8.745000000000001</v>
      </c>
      <c r="K51" s="9" t="s">
        <v>30</v>
      </c>
    </row>
    <row r="52" spans="1:11" x14ac:dyDescent="0.25">
      <c r="A52" s="3" t="s">
        <v>203</v>
      </c>
      <c r="B52" s="9">
        <v>7.2249999999999996</v>
      </c>
      <c r="C52" s="9">
        <v>7.21</v>
      </c>
      <c r="D52" s="9">
        <v>8.1999999999999993</v>
      </c>
      <c r="E52" s="9">
        <v>8.2250000000000014</v>
      </c>
      <c r="F52" s="9">
        <v>10.5</v>
      </c>
      <c r="G52" s="9">
        <v>11.120000000000001</v>
      </c>
      <c r="H52" s="9">
        <v>10.6</v>
      </c>
      <c r="I52" s="9">
        <v>11.61</v>
      </c>
      <c r="J52" s="9">
        <v>12.98</v>
      </c>
      <c r="K52" s="9" t="s">
        <v>30</v>
      </c>
    </row>
    <row r="53" spans="1:11" x14ac:dyDescent="0.25">
      <c r="A53" s="2" t="s">
        <v>204</v>
      </c>
      <c r="B53" s="9">
        <v>7.2149999999999999</v>
      </c>
      <c r="C53" s="9">
        <v>7.6</v>
      </c>
      <c r="D53" s="9">
        <v>8.2799999999999994</v>
      </c>
      <c r="E53" s="9">
        <v>8.1999999999999993</v>
      </c>
      <c r="F53" s="9">
        <v>8.81</v>
      </c>
      <c r="G53" s="9">
        <v>9.48</v>
      </c>
      <c r="H53" s="9">
        <v>8.42</v>
      </c>
      <c r="I53" s="9">
        <v>9.6</v>
      </c>
      <c r="J53" s="9">
        <v>10.199999999999999</v>
      </c>
      <c r="K53" s="9" t="s">
        <v>30</v>
      </c>
    </row>
    <row r="54" spans="1:11" x14ac:dyDescent="0.25">
      <c r="A54" s="3" t="s">
        <v>205</v>
      </c>
      <c r="B54" s="9" t="s">
        <v>30</v>
      </c>
      <c r="C54" s="9" t="s">
        <v>30</v>
      </c>
      <c r="D54" s="9" t="s">
        <v>30</v>
      </c>
      <c r="E54" s="9">
        <v>6.99</v>
      </c>
      <c r="F54" s="9" t="s">
        <v>30</v>
      </c>
      <c r="G54" s="9" t="s">
        <v>30</v>
      </c>
      <c r="H54" s="9" t="s">
        <v>30</v>
      </c>
      <c r="I54" s="9" t="s">
        <v>30</v>
      </c>
      <c r="J54" s="9" t="s">
        <v>30</v>
      </c>
      <c r="K54" s="9" t="s">
        <v>30</v>
      </c>
    </row>
    <row r="55" spans="1:11" x14ac:dyDescent="0.25">
      <c r="A55" s="3" t="s">
        <v>206</v>
      </c>
      <c r="B55" s="9">
        <v>7.8</v>
      </c>
      <c r="C55" s="9">
        <v>8.23</v>
      </c>
      <c r="D55" s="9">
        <v>8.6</v>
      </c>
      <c r="E55" s="9">
        <v>8.86</v>
      </c>
      <c r="F55" s="9">
        <v>9.1550000000000011</v>
      </c>
      <c r="G55" s="9">
        <v>9.76</v>
      </c>
      <c r="H55" s="9">
        <v>10.39</v>
      </c>
      <c r="I55" s="9">
        <v>10.53</v>
      </c>
      <c r="J55" s="9">
        <v>10.210000000000001</v>
      </c>
      <c r="K55" s="9" t="s">
        <v>30</v>
      </c>
    </row>
    <row r="56" spans="1:11" x14ac:dyDescent="0.25">
      <c r="A56" s="3" t="s">
        <v>207</v>
      </c>
      <c r="B56" s="9">
        <v>6.8</v>
      </c>
      <c r="C56" s="9">
        <v>6.86</v>
      </c>
      <c r="D56" s="9">
        <v>7.39</v>
      </c>
      <c r="E56" s="9">
        <v>8.16</v>
      </c>
      <c r="F56" s="9">
        <v>8.66</v>
      </c>
      <c r="G56" s="9">
        <v>9.1999999999999993</v>
      </c>
      <c r="H56" s="9">
        <v>9.3099999999999987</v>
      </c>
      <c r="I56" s="9">
        <v>9.75</v>
      </c>
      <c r="J56" s="9">
        <v>9.370000000000001</v>
      </c>
      <c r="K56" s="9" t="s">
        <v>30</v>
      </c>
    </row>
    <row r="57" spans="1:11" x14ac:dyDescent="0.25">
      <c r="A57" s="3" t="s">
        <v>208</v>
      </c>
      <c r="B57" s="9">
        <v>8.1999999999999993</v>
      </c>
      <c r="C57" s="9">
        <v>8.36</v>
      </c>
      <c r="D57" s="9">
        <v>9.4</v>
      </c>
      <c r="E57" s="9">
        <v>9</v>
      </c>
      <c r="F57" s="9">
        <v>10</v>
      </c>
      <c r="G57" s="9">
        <v>10.95</v>
      </c>
      <c r="H57" s="9">
        <v>10.199999999999999</v>
      </c>
      <c r="I57" s="9">
        <v>11.14</v>
      </c>
      <c r="J57" s="9">
        <v>11.6</v>
      </c>
      <c r="K57" s="9" t="s">
        <v>30</v>
      </c>
    </row>
    <row r="58" spans="1:11" x14ac:dyDescent="0.25">
      <c r="A58" s="3" t="s">
        <v>209</v>
      </c>
      <c r="B58" s="9">
        <v>5.21</v>
      </c>
      <c r="C58" s="9">
        <v>5.6</v>
      </c>
      <c r="D58" s="9">
        <v>6.2</v>
      </c>
      <c r="E58" s="9">
        <v>6</v>
      </c>
      <c r="F58" s="9">
        <v>6.21</v>
      </c>
      <c r="G58" s="9">
        <v>7.05</v>
      </c>
      <c r="H58" s="9">
        <v>4</v>
      </c>
      <c r="I58" s="9">
        <v>6.2</v>
      </c>
      <c r="J58" s="9">
        <v>8</v>
      </c>
      <c r="K58" s="9" t="s">
        <v>30</v>
      </c>
    </row>
    <row r="59" spans="1:11" x14ac:dyDescent="0.25">
      <c r="A59" s="2" t="s">
        <v>210</v>
      </c>
      <c r="B59" s="9">
        <v>6</v>
      </c>
      <c r="C59" s="9">
        <v>6.4</v>
      </c>
      <c r="D59" s="9">
        <v>7</v>
      </c>
      <c r="E59" s="9">
        <v>7</v>
      </c>
      <c r="F59" s="9">
        <v>7</v>
      </c>
      <c r="G59" s="9">
        <v>7</v>
      </c>
      <c r="H59" s="9">
        <v>6.6</v>
      </c>
      <c r="I59" s="9">
        <v>6.81</v>
      </c>
      <c r="J59" s="9">
        <v>6.53</v>
      </c>
      <c r="K59" s="9" t="s">
        <v>30</v>
      </c>
    </row>
    <row r="60" spans="1:11" x14ac:dyDescent="0.25">
      <c r="A60" s="3" t="s">
        <v>211</v>
      </c>
      <c r="B60" s="9">
        <v>10.48</v>
      </c>
      <c r="C60" s="9">
        <v>35.72</v>
      </c>
      <c r="D60" s="9">
        <v>21.26</v>
      </c>
      <c r="E60" s="9">
        <v>19.64</v>
      </c>
      <c r="F60" s="9">
        <v>17.25</v>
      </c>
      <c r="G60" s="9">
        <v>23</v>
      </c>
      <c r="H60" s="9" t="s">
        <v>30</v>
      </c>
      <c r="I60" s="9">
        <v>37.200000000000003</v>
      </c>
      <c r="J60" s="9" t="s">
        <v>30</v>
      </c>
      <c r="K60" s="9" t="s">
        <v>30</v>
      </c>
    </row>
    <row r="61" spans="1:11" x14ac:dyDescent="0.25">
      <c r="A61" s="3" t="s">
        <v>212</v>
      </c>
      <c r="B61" s="9">
        <v>7.39</v>
      </c>
      <c r="C61" s="9">
        <v>7.51</v>
      </c>
      <c r="D61" s="9">
        <v>8.1999999999999993</v>
      </c>
      <c r="E61" s="9">
        <v>8.0399999999999991</v>
      </c>
      <c r="F61" s="9">
        <v>9</v>
      </c>
      <c r="G61" s="9">
        <v>10</v>
      </c>
      <c r="H61" s="9">
        <v>9.39</v>
      </c>
      <c r="I61" s="9">
        <v>10.205</v>
      </c>
      <c r="J61" s="9">
        <v>10.5</v>
      </c>
      <c r="K61" s="9" t="s">
        <v>30</v>
      </c>
    </row>
    <row r="62" spans="1:11" x14ac:dyDescent="0.25">
      <c r="A62" s="3" t="s">
        <v>213</v>
      </c>
      <c r="B62" s="9">
        <v>7.71</v>
      </c>
      <c r="C62" s="9">
        <v>7.8</v>
      </c>
      <c r="D62" s="9">
        <v>8.1999999999999993</v>
      </c>
      <c r="E62" s="9">
        <v>8.7799999999999994</v>
      </c>
      <c r="F62" s="9">
        <v>8.5500000000000007</v>
      </c>
      <c r="G62" s="9">
        <v>8.6</v>
      </c>
      <c r="H62" s="9">
        <v>8.4</v>
      </c>
      <c r="I62" s="9">
        <v>9</v>
      </c>
      <c r="J62" s="9">
        <v>9.6</v>
      </c>
      <c r="K62" s="9" t="s">
        <v>30</v>
      </c>
    </row>
    <row r="63" spans="1:11" x14ac:dyDescent="0.25">
      <c r="A63" s="3" t="s">
        <v>214</v>
      </c>
      <c r="B63" s="9">
        <v>5.41</v>
      </c>
      <c r="C63" s="9">
        <v>6</v>
      </c>
      <c r="D63" s="9">
        <v>6.6</v>
      </c>
      <c r="E63" s="9">
        <v>6.2</v>
      </c>
      <c r="F63" s="9">
        <v>6</v>
      </c>
      <c r="G63" s="9">
        <v>7</v>
      </c>
      <c r="H63" s="9">
        <v>6.9950000000000001</v>
      </c>
      <c r="I63" s="9">
        <v>7.21</v>
      </c>
      <c r="J63" s="9">
        <v>6.8</v>
      </c>
      <c r="K63" s="9" t="s">
        <v>30</v>
      </c>
    </row>
    <row r="64" spans="1:11" x14ac:dyDescent="0.25">
      <c r="A64" s="3" t="s">
        <v>215</v>
      </c>
      <c r="B64" s="9">
        <v>6.1950000000000003</v>
      </c>
      <c r="C64" s="9">
        <v>6.6</v>
      </c>
      <c r="D64" s="9">
        <v>7</v>
      </c>
      <c r="E64" s="9">
        <v>6.4</v>
      </c>
      <c r="F64" s="9">
        <v>6.4</v>
      </c>
      <c r="G64" s="9">
        <v>6.4</v>
      </c>
      <c r="H64" s="9">
        <v>7</v>
      </c>
      <c r="I64" s="9">
        <v>6.85</v>
      </c>
      <c r="J64" s="9">
        <v>7.3599999999999994</v>
      </c>
      <c r="K64" s="9" t="s">
        <v>30</v>
      </c>
    </row>
    <row r="65" spans="1:11" x14ac:dyDescent="0.25">
      <c r="A65" s="3" t="s">
        <v>216</v>
      </c>
      <c r="B65" s="9">
        <v>4.4000000000000004</v>
      </c>
      <c r="C65" s="9">
        <v>4.49</v>
      </c>
      <c r="D65" s="9">
        <v>4.66</v>
      </c>
      <c r="E65" s="9">
        <v>5</v>
      </c>
      <c r="F65" s="9">
        <v>4.93</v>
      </c>
      <c r="G65" s="9">
        <v>5.0999999999999996</v>
      </c>
      <c r="H65" s="9">
        <v>5</v>
      </c>
      <c r="I65" s="9">
        <v>6.14</v>
      </c>
      <c r="J65" s="9">
        <v>5.8</v>
      </c>
      <c r="K65" s="9" t="s">
        <v>30</v>
      </c>
    </row>
    <row r="66" spans="1:11" x14ac:dyDescent="0.25">
      <c r="A66" s="3" t="s">
        <v>217</v>
      </c>
      <c r="B66" s="9">
        <v>5.79</v>
      </c>
      <c r="C66" s="9">
        <v>6</v>
      </c>
      <c r="D66" s="9">
        <v>6.79</v>
      </c>
      <c r="E66" s="9">
        <v>7</v>
      </c>
      <c r="F66" s="9">
        <v>6.97</v>
      </c>
      <c r="G66" s="9">
        <v>6.36</v>
      </c>
      <c r="H66" s="9">
        <v>5.92</v>
      </c>
      <c r="I66" s="9">
        <v>5.8</v>
      </c>
      <c r="J66" s="9">
        <v>5</v>
      </c>
      <c r="K66" s="9" t="s">
        <v>30</v>
      </c>
    </row>
    <row r="67" spans="1:11" x14ac:dyDescent="0.25">
      <c r="A67" s="2" t="s">
        <v>154</v>
      </c>
      <c r="B67" s="9">
        <v>6.32</v>
      </c>
      <c r="C67" s="9">
        <v>6.61</v>
      </c>
      <c r="D67" s="9">
        <v>7.2</v>
      </c>
      <c r="E67" s="9">
        <v>7.2</v>
      </c>
      <c r="F67" s="9">
        <v>7.5</v>
      </c>
      <c r="G67" s="9">
        <v>8</v>
      </c>
      <c r="H67" s="9">
        <v>7.05</v>
      </c>
      <c r="I67" s="9">
        <v>7.55</v>
      </c>
      <c r="J67" s="9">
        <v>8.2100000000000009</v>
      </c>
      <c r="K67" s="9" t="s">
        <v>30</v>
      </c>
    </row>
  </sheetData>
  <hyperlinks>
    <hyperlink ref="A2" location="'Cover page'!A1" display="'Cover page'!A1" xr:uid="{03922886-DC4E-48A2-9C10-34B4DC9BAC60}"/>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C2416-9C65-4AAE-BB66-DE6FD7508413}">
  <dimension ref="A1:K53"/>
  <sheetViews>
    <sheetView zoomScale="85" zoomScaleNormal="85" workbookViewId="0">
      <selection activeCell="B2" sqref="B2"/>
    </sheetView>
  </sheetViews>
  <sheetFormatPr defaultRowHeight="15" x14ac:dyDescent="0.25"/>
  <cols>
    <col min="1" max="1" width="83.7109375"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page'!$A$29</f>
        <v>Table 3.1. Claims (count) by Nature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218</v>
      </c>
      <c r="B8" s="8">
        <v>75314</v>
      </c>
      <c r="C8" s="8">
        <v>76862</v>
      </c>
      <c r="D8" s="8">
        <v>78718</v>
      </c>
      <c r="E8" s="8">
        <v>83070</v>
      </c>
      <c r="F8" s="8">
        <v>83543</v>
      </c>
      <c r="G8" s="8">
        <v>92462</v>
      </c>
      <c r="H8" s="8">
        <v>87672</v>
      </c>
      <c r="I8" s="8">
        <v>94347</v>
      </c>
      <c r="J8" s="8">
        <v>99610</v>
      </c>
      <c r="K8" s="8">
        <v>98035</v>
      </c>
    </row>
    <row r="9" spans="1:11" x14ac:dyDescent="0.25">
      <c r="A9" s="3" t="s">
        <v>219</v>
      </c>
      <c r="B9" s="8">
        <v>597</v>
      </c>
      <c r="C9" s="8">
        <v>711</v>
      </c>
      <c r="D9" s="8">
        <v>763</v>
      </c>
      <c r="E9" s="8">
        <v>997</v>
      </c>
      <c r="F9" s="8">
        <v>1029</v>
      </c>
      <c r="G9" s="8">
        <v>1155</v>
      </c>
      <c r="H9" s="8">
        <v>1138</v>
      </c>
      <c r="I9" s="8">
        <v>1460</v>
      </c>
      <c r="J9" s="8">
        <v>1774</v>
      </c>
      <c r="K9" s="8">
        <v>1846</v>
      </c>
    </row>
    <row r="10" spans="1:11" x14ac:dyDescent="0.25">
      <c r="A10" s="11" t="s">
        <v>220</v>
      </c>
      <c r="B10" s="8">
        <v>597</v>
      </c>
      <c r="C10" s="8">
        <v>711</v>
      </c>
      <c r="D10" s="8">
        <v>763</v>
      </c>
      <c r="E10" s="8">
        <v>997</v>
      </c>
      <c r="F10" s="8">
        <v>1029</v>
      </c>
      <c r="G10" s="8">
        <v>1155</v>
      </c>
      <c r="H10" s="8">
        <v>1138</v>
      </c>
      <c r="I10" s="8">
        <v>1460</v>
      </c>
      <c r="J10" s="8">
        <v>1774</v>
      </c>
      <c r="K10" s="8">
        <v>1846</v>
      </c>
    </row>
    <row r="11" spans="1:11" x14ac:dyDescent="0.25">
      <c r="A11" s="3" t="s">
        <v>221</v>
      </c>
      <c r="B11" s="8">
        <v>10455</v>
      </c>
      <c r="C11" s="8">
        <v>11437</v>
      </c>
      <c r="D11" s="8">
        <v>11864</v>
      </c>
      <c r="E11" s="8">
        <v>12155</v>
      </c>
      <c r="F11" s="8">
        <v>12976</v>
      </c>
      <c r="G11" s="8">
        <v>13828</v>
      </c>
      <c r="H11" s="8">
        <v>13910</v>
      </c>
      <c r="I11" s="8">
        <v>14569</v>
      </c>
      <c r="J11" s="8">
        <v>15421</v>
      </c>
      <c r="K11" s="8">
        <v>15247</v>
      </c>
    </row>
    <row r="12" spans="1:11" x14ac:dyDescent="0.25">
      <c r="A12" s="11" t="s">
        <v>222</v>
      </c>
      <c r="B12" s="8">
        <v>10455</v>
      </c>
      <c r="C12" s="8">
        <v>11437</v>
      </c>
      <c r="D12" s="8">
        <v>11864</v>
      </c>
      <c r="E12" s="8">
        <v>12155</v>
      </c>
      <c r="F12" s="8">
        <v>12976</v>
      </c>
      <c r="G12" s="8">
        <v>13828</v>
      </c>
      <c r="H12" s="8">
        <v>13910</v>
      </c>
      <c r="I12" s="8">
        <v>14569</v>
      </c>
      <c r="J12" s="8">
        <v>15421</v>
      </c>
      <c r="K12" s="8">
        <v>15247</v>
      </c>
    </row>
    <row r="13" spans="1:11" x14ac:dyDescent="0.25">
      <c r="A13" s="3" t="s">
        <v>223</v>
      </c>
      <c r="B13" s="8">
        <v>15404</v>
      </c>
      <c r="C13" s="8">
        <v>15441</v>
      </c>
      <c r="D13" s="8">
        <v>16137</v>
      </c>
      <c r="E13" s="8">
        <v>17652</v>
      </c>
      <c r="F13" s="8">
        <v>18157</v>
      </c>
      <c r="G13" s="8">
        <v>19061</v>
      </c>
      <c r="H13" s="8">
        <v>19019</v>
      </c>
      <c r="I13" s="8">
        <v>21267</v>
      </c>
      <c r="J13" s="8">
        <v>21496</v>
      </c>
      <c r="K13" s="8">
        <v>21453</v>
      </c>
    </row>
    <row r="14" spans="1:11" x14ac:dyDescent="0.25">
      <c r="A14" s="11" t="s">
        <v>224</v>
      </c>
      <c r="B14" s="8">
        <v>15404</v>
      </c>
      <c r="C14" s="8">
        <v>15441</v>
      </c>
      <c r="D14" s="8">
        <v>16137</v>
      </c>
      <c r="E14" s="8">
        <v>17652</v>
      </c>
      <c r="F14" s="8">
        <v>18157</v>
      </c>
      <c r="G14" s="8">
        <v>19061</v>
      </c>
      <c r="H14" s="8">
        <v>19019</v>
      </c>
      <c r="I14" s="8">
        <v>21267</v>
      </c>
      <c r="J14" s="8">
        <v>21496</v>
      </c>
      <c r="K14" s="8">
        <v>21453</v>
      </c>
    </row>
    <row r="15" spans="1:11" x14ac:dyDescent="0.25">
      <c r="A15" s="3" t="s">
        <v>225</v>
      </c>
      <c r="B15" s="8">
        <v>1490</v>
      </c>
      <c r="C15" s="8">
        <v>1508</v>
      </c>
      <c r="D15" s="8">
        <v>1592</v>
      </c>
      <c r="E15" s="8">
        <v>1729</v>
      </c>
      <c r="F15" s="8">
        <v>1772</v>
      </c>
      <c r="G15" s="8">
        <v>1824</v>
      </c>
      <c r="H15" s="8">
        <v>1822</v>
      </c>
      <c r="I15" s="8">
        <v>1963</v>
      </c>
      <c r="J15" s="8">
        <v>2122</v>
      </c>
      <c r="K15" s="8">
        <v>2001</v>
      </c>
    </row>
    <row r="16" spans="1:11" x14ac:dyDescent="0.25">
      <c r="A16" s="11" t="s">
        <v>226</v>
      </c>
      <c r="B16" s="8">
        <v>1490</v>
      </c>
      <c r="C16" s="8">
        <v>1508</v>
      </c>
      <c r="D16" s="8">
        <v>1592</v>
      </c>
      <c r="E16" s="8">
        <v>1729</v>
      </c>
      <c r="F16" s="8">
        <v>1772</v>
      </c>
      <c r="G16" s="8">
        <v>1824</v>
      </c>
      <c r="H16" s="8">
        <v>1822</v>
      </c>
      <c r="I16" s="8">
        <v>1963</v>
      </c>
      <c r="J16" s="8">
        <v>2122</v>
      </c>
      <c r="K16" s="8">
        <v>2001</v>
      </c>
    </row>
    <row r="17" spans="1:11" x14ac:dyDescent="0.25">
      <c r="A17" s="3" t="s">
        <v>227</v>
      </c>
      <c r="B17" s="8">
        <v>153</v>
      </c>
      <c r="C17" s="8">
        <v>142</v>
      </c>
      <c r="D17" s="8">
        <v>126</v>
      </c>
      <c r="E17" s="8">
        <v>172</v>
      </c>
      <c r="F17" s="8">
        <v>225</v>
      </c>
      <c r="G17" s="8">
        <v>230</v>
      </c>
      <c r="H17" s="8">
        <v>149</v>
      </c>
      <c r="I17" s="8">
        <v>186</v>
      </c>
      <c r="J17" s="8">
        <v>239</v>
      </c>
      <c r="K17" s="8">
        <v>207</v>
      </c>
    </row>
    <row r="18" spans="1:11" x14ac:dyDescent="0.25">
      <c r="A18" s="11" t="s">
        <v>228</v>
      </c>
      <c r="B18" s="8">
        <v>153</v>
      </c>
      <c r="C18" s="8">
        <v>142</v>
      </c>
      <c r="D18" s="8">
        <v>126</v>
      </c>
      <c r="E18" s="8">
        <v>172</v>
      </c>
      <c r="F18" s="8">
        <v>225</v>
      </c>
      <c r="G18" s="8">
        <v>230</v>
      </c>
      <c r="H18" s="8">
        <v>149</v>
      </c>
      <c r="I18" s="8">
        <v>186</v>
      </c>
      <c r="J18" s="8">
        <v>239</v>
      </c>
      <c r="K18" s="8">
        <v>207</v>
      </c>
    </row>
    <row r="19" spans="1:11" x14ac:dyDescent="0.25">
      <c r="A19" s="3" t="s">
        <v>229</v>
      </c>
      <c r="B19" s="8">
        <v>44677</v>
      </c>
      <c r="C19" s="8">
        <v>44614</v>
      </c>
      <c r="D19" s="8">
        <v>44935</v>
      </c>
      <c r="E19" s="8">
        <v>46857</v>
      </c>
      <c r="F19" s="8">
        <v>46658</v>
      </c>
      <c r="G19" s="8">
        <v>53506</v>
      </c>
      <c r="H19" s="8">
        <v>48904</v>
      </c>
      <c r="I19" s="8">
        <v>51321</v>
      </c>
      <c r="J19" s="8">
        <v>54727</v>
      </c>
      <c r="K19" s="8">
        <v>53918</v>
      </c>
    </row>
    <row r="20" spans="1:11" x14ac:dyDescent="0.25">
      <c r="A20" s="11" t="s">
        <v>230</v>
      </c>
      <c r="B20" s="8">
        <v>9683</v>
      </c>
      <c r="C20" s="8">
        <v>10840</v>
      </c>
      <c r="D20" s="8">
        <v>12823</v>
      </c>
      <c r="E20" s="8">
        <v>15563</v>
      </c>
      <c r="F20" s="8">
        <v>16178</v>
      </c>
      <c r="G20" s="8">
        <v>18163</v>
      </c>
      <c r="H20" s="8">
        <v>17468</v>
      </c>
      <c r="I20" s="8">
        <v>19347</v>
      </c>
      <c r="J20" s="8">
        <v>18837</v>
      </c>
      <c r="K20" s="8">
        <v>18319</v>
      </c>
    </row>
    <row r="21" spans="1:11" x14ac:dyDescent="0.25">
      <c r="A21" s="11" t="s">
        <v>231</v>
      </c>
      <c r="B21" s="8">
        <v>17249</v>
      </c>
      <c r="C21" s="8">
        <v>17180</v>
      </c>
      <c r="D21" s="8">
        <v>17177</v>
      </c>
      <c r="E21" s="8">
        <v>18918</v>
      </c>
      <c r="F21" s="8">
        <v>18800</v>
      </c>
      <c r="G21" s="8">
        <v>21085</v>
      </c>
      <c r="H21" s="8">
        <v>18214</v>
      </c>
      <c r="I21" s="8">
        <v>17837</v>
      </c>
      <c r="J21" s="8">
        <v>21294</v>
      </c>
      <c r="K21" s="8">
        <v>22091</v>
      </c>
    </row>
    <row r="22" spans="1:11" x14ac:dyDescent="0.25">
      <c r="A22" s="11" t="s">
        <v>232</v>
      </c>
      <c r="B22" s="8">
        <v>17745</v>
      </c>
      <c r="C22" s="8">
        <v>16594</v>
      </c>
      <c r="D22" s="8">
        <v>14935</v>
      </c>
      <c r="E22" s="8">
        <v>12376</v>
      </c>
      <c r="F22" s="8">
        <v>11680</v>
      </c>
      <c r="G22" s="8">
        <v>14258</v>
      </c>
      <c r="H22" s="8">
        <v>13222</v>
      </c>
      <c r="I22" s="8">
        <v>14137</v>
      </c>
      <c r="J22" s="8">
        <v>14596</v>
      </c>
      <c r="K22" s="8">
        <v>13508</v>
      </c>
    </row>
    <row r="23" spans="1:11" x14ac:dyDescent="0.25">
      <c r="A23" s="3" t="s">
        <v>233</v>
      </c>
      <c r="B23" s="8">
        <v>2538</v>
      </c>
      <c r="C23" s="8">
        <v>3009</v>
      </c>
      <c r="D23" s="8">
        <v>3301</v>
      </c>
      <c r="E23" s="8">
        <v>3508</v>
      </c>
      <c r="F23" s="8">
        <v>2726</v>
      </c>
      <c r="G23" s="8">
        <v>2858</v>
      </c>
      <c r="H23" s="8">
        <v>2730</v>
      </c>
      <c r="I23" s="8">
        <v>3581</v>
      </c>
      <c r="J23" s="8">
        <v>3831</v>
      </c>
      <c r="K23" s="8">
        <v>3363</v>
      </c>
    </row>
    <row r="24" spans="1:11" x14ac:dyDescent="0.25">
      <c r="A24" s="11" t="s">
        <v>234</v>
      </c>
      <c r="B24" s="8">
        <v>2538</v>
      </c>
      <c r="C24" s="8">
        <v>3009</v>
      </c>
      <c r="D24" s="8">
        <v>3301</v>
      </c>
      <c r="E24" s="8">
        <v>3508</v>
      </c>
      <c r="F24" s="8">
        <v>2726</v>
      </c>
      <c r="G24" s="8">
        <v>2858</v>
      </c>
      <c r="H24" s="8">
        <v>2730</v>
      </c>
      <c r="I24" s="8">
        <v>3581</v>
      </c>
      <c r="J24" s="8">
        <v>3831</v>
      </c>
      <c r="K24" s="8">
        <v>3363</v>
      </c>
    </row>
    <row r="25" spans="1:11" x14ac:dyDescent="0.25">
      <c r="A25" s="2" t="s">
        <v>235</v>
      </c>
      <c r="B25" s="8">
        <v>25966</v>
      </c>
      <c r="C25" s="8">
        <v>27453</v>
      </c>
      <c r="D25" s="8">
        <v>28191</v>
      </c>
      <c r="E25" s="8">
        <v>33797</v>
      </c>
      <c r="F25" s="8">
        <v>37725</v>
      </c>
      <c r="G25" s="8">
        <v>39267</v>
      </c>
      <c r="H25" s="8">
        <v>46964</v>
      </c>
      <c r="I25" s="8">
        <v>51356</v>
      </c>
      <c r="J25" s="8">
        <v>51341</v>
      </c>
      <c r="K25" s="8">
        <v>49134</v>
      </c>
    </row>
    <row r="26" spans="1:11" x14ac:dyDescent="0.25">
      <c r="A26" s="3" t="s">
        <v>236</v>
      </c>
      <c r="B26" s="8">
        <v>14582</v>
      </c>
      <c r="C26" s="8">
        <v>15128</v>
      </c>
      <c r="D26" s="8">
        <v>15188</v>
      </c>
      <c r="E26" s="8">
        <v>18018</v>
      </c>
      <c r="F26" s="8">
        <v>21109</v>
      </c>
      <c r="G26" s="8">
        <v>21129</v>
      </c>
      <c r="H26" s="8">
        <v>19238</v>
      </c>
      <c r="I26" s="8">
        <v>21893</v>
      </c>
      <c r="J26" s="8">
        <v>23548</v>
      </c>
      <c r="K26" s="8">
        <v>24009</v>
      </c>
    </row>
    <row r="27" spans="1:11" x14ac:dyDescent="0.25">
      <c r="A27" s="11" t="s">
        <v>237</v>
      </c>
      <c r="B27" s="8">
        <v>1451</v>
      </c>
      <c r="C27" s="8">
        <v>1690</v>
      </c>
      <c r="D27" s="8">
        <v>1687</v>
      </c>
      <c r="E27" s="8">
        <v>1835</v>
      </c>
      <c r="F27" s="8">
        <v>1671</v>
      </c>
      <c r="G27" s="8">
        <v>1930</v>
      </c>
      <c r="H27" s="8">
        <v>1680</v>
      </c>
      <c r="I27" s="8">
        <v>1480</v>
      </c>
      <c r="J27" s="8">
        <v>1594</v>
      </c>
      <c r="K27" s="8">
        <v>1569</v>
      </c>
    </row>
    <row r="28" spans="1:11" x14ac:dyDescent="0.25">
      <c r="A28" s="11" t="s">
        <v>238</v>
      </c>
      <c r="B28" s="8">
        <v>6112</v>
      </c>
      <c r="C28" s="8">
        <v>6170</v>
      </c>
      <c r="D28" s="8">
        <v>6211</v>
      </c>
      <c r="E28" s="8">
        <v>7863</v>
      </c>
      <c r="F28" s="8">
        <v>9859</v>
      </c>
      <c r="G28" s="8">
        <v>8296</v>
      </c>
      <c r="H28" s="8">
        <v>7786</v>
      </c>
      <c r="I28" s="8">
        <v>9549</v>
      </c>
      <c r="J28" s="8">
        <v>9488</v>
      </c>
      <c r="K28" s="8">
        <v>9951</v>
      </c>
    </row>
    <row r="29" spans="1:11" x14ac:dyDescent="0.25">
      <c r="A29" s="11" t="s">
        <v>239</v>
      </c>
      <c r="B29" s="8">
        <v>644</v>
      </c>
      <c r="C29" s="8">
        <v>647</v>
      </c>
      <c r="D29" s="8">
        <v>676</v>
      </c>
      <c r="E29" s="8">
        <v>855</v>
      </c>
      <c r="F29" s="8">
        <v>994</v>
      </c>
      <c r="G29" s="8">
        <v>1140</v>
      </c>
      <c r="H29" s="8">
        <v>960</v>
      </c>
      <c r="I29" s="8">
        <v>920</v>
      </c>
      <c r="J29" s="8">
        <v>1166</v>
      </c>
      <c r="K29" s="8">
        <v>1160</v>
      </c>
    </row>
    <row r="30" spans="1:11" x14ac:dyDescent="0.25">
      <c r="A30" s="11" t="s">
        <v>240</v>
      </c>
      <c r="B30" s="8">
        <v>4193</v>
      </c>
      <c r="C30" s="8">
        <v>4067</v>
      </c>
      <c r="D30" s="8">
        <v>4030</v>
      </c>
      <c r="E30" s="8">
        <v>4472</v>
      </c>
      <c r="F30" s="8">
        <v>5204</v>
      </c>
      <c r="G30" s="8">
        <v>5952</v>
      </c>
      <c r="H30" s="8">
        <v>5156</v>
      </c>
      <c r="I30" s="8">
        <v>5883</v>
      </c>
      <c r="J30" s="8">
        <v>6718</v>
      </c>
      <c r="K30" s="8">
        <v>6777</v>
      </c>
    </row>
    <row r="31" spans="1:11" x14ac:dyDescent="0.25">
      <c r="A31" s="11" t="s">
        <v>241</v>
      </c>
      <c r="B31" s="8">
        <v>1742</v>
      </c>
      <c r="C31" s="8">
        <v>2060</v>
      </c>
      <c r="D31" s="8">
        <v>1975</v>
      </c>
      <c r="E31" s="8">
        <v>2357</v>
      </c>
      <c r="F31" s="8">
        <v>2828</v>
      </c>
      <c r="G31" s="8">
        <v>3335</v>
      </c>
      <c r="H31" s="8">
        <v>3081</v>
      </c>
      <c r="I31" s="8">
        <v>3363</v>
      </c>
      <c r="J31" s="8">
        <v>3895</v>
      </c>
      <c r="K31" s="8">
        <v>3977</v>
      </c>
    </row>
    <row r="32" spans="1:11" x14ac:dyDescent="0.25">
      <c r="A32" s="11" t="s">
        <v>242</v>
      </c>
      <c r="B32" s="8">
        <v>440</v>
      </c>
      <c r="C32" s="8">
        <v>494</v>
      </c>
      <c r="D32" s="8">
        <v>609</v>
      </c>
      <c r="E32" s="8">
        <v>636</v>
      </c>
      <c r="F32" s="8">
        <v>553</v>
      </c>
      <c r="G32" s="8">
        <v>476</v>
      </c>
      <c r="H32" s="8">
        <v>575</v>
      </c>
      <c r="I32" s="8">
        <v>698</v>
      </c>
      <c r="J32" s="8">
        <v>687</v>
      </c>
      <c r="K32" s="8">
        <v>575</v>
      </c>
    </row>
    <row r="33" spans="1:11" x14ac:dyDescent="0.25">
      <c r="A33" s="3" t="s">
        <v>243</v>
      </c>
      <c r="B33" s="8">
        <v>6793</v>
      </c>
      <c r="C33" s="8">
        <v>7637</v>
      </c>
      <c r="D33" s="8">
        <v>8506</v>
      </c>
      <c r="E33" s="8">
        <v>10617</v>
      </c>
      <c r="F33" s="8">
        <v>11384</v>
      </c>
      <c r="G33" s="8">
        <v>12608</v>
      </c>
      <c r="H33" s="8">
        <v>12534</v>
      </c>
      <c r="I33" s="8">
        <v>15516</v>
      </c>
      <c r="J33" s="8">
        <v>18485</v>
      </c>
      <c r="K33" s="8">
        <v>17902</v>
      </c>
    </row>
    <row r="34" spans="1:11" x14ac:dyDescent="0.25">
      <c r="A34" s="11" t="s">
        <v>244</v>
      </c>
      <c r="B34" s="8">
        <v>6793</v>
      </c>
      <c r="C34" s="8">
        <v>7637</v>
      </c>
      <c r="D34" s="8">
        <v>8506</v>
      </c>
      <c r="E34" s="8">
        <v>10617</v>
      </c>
      <c r="F34" s="8">
        <v>11384</v>
      </c>
      <c r="G34" s="8">
        <v>12608</v>
      </c>
      <c r="H34" s="8">
        <v>12534</v>
      </c>
      <c r="I34" s="8">
        <v>15516</v>
      </c>
      <c r="J34" s="8">
        <v>18485</v>
      </c>
      <c r="K34" s="8">
        <v>17902</v>
      </c>
    </row>
    <row r="35" spans="1:11" x14ac:dyDescent="0.25">
      <c r="A35" s="3" t="s">
        <v>245</v>
      </c>
      <c r="B35" s="8">
        <v>2285</v>
      </c>
      <c r="C35" s="8">
        <v>2236</v>
      </c>
      <c r="D35" s="8">
        <v>2104</v>
      </c>
      <c r="E35" s="8">
        <v>2215</v>
      </c>
      <c r="F35" s="8">
        <v>2152</v>
      </c>
      <c r="G35" s="8">
        <v>2067</v>
      </c>
      <c r="H35" s="8">
        <v>1896</v>
      </c>
      <c r="I35" s="8">
        <v>2062</v>
      </c>
      <c r="J35" s="8">
        <v>2122</v>
      </c>
      <c r="K35" s="8">
        <v>1997</v>
      </c>
    </row>
    <row r="36" spans="1:11" x14ac:dyDescent="0.25">
      <c r="A36" s="11" t="s">
        <v>246</v>
      </c>
      <c r="B36" s="8">
        <v>2285</v>
      </c>
      <c r="C36" s="8">
        <v>2236</v>
      </c>
      <c r="D36" s="8">
        <v>2104</v>
      </c>
      <c r="E36" s="8">
        <v>2215</v>
      </c>
      <c r="F36" s="8">
        <v>2152</v>
      </c>
      <c r="G36" s="8">
        <v>2067</v>
      </c>
      <c r="H36" s="8">
        <v>1896</v>
      </c>
      <c r="I36" s="8">
        <v>2062</v>
      </c>
      <c r="J36" s="8">
        <v>2122</v>
      </c>
      <c r="K36" s="8">
        <v>1997</v>
      </c>
    </row>
    <row r="37" spans="1:11" x14ac:dyDescent="0.25">
      <c r="A37" s="3" t="s">
        <v>247</v>
      </c>
      <c r="B37" s="8">
        <v>374</v>
      </c>
      <c r="C37" s="8">
        <v>422</v>
      </c>
      <c r="D37" s="8">
        <v>391</v>
      </c>
      <c r="E37" s="8">
        <v>439</v>
      </c>
      <c r="F37" s="8">
        <v>441</v>
      </c>
      <c r="G37" s="8">
        <v>460</v>
      </c>
      <c r="H37" s="8">
        <v>459</v>
      </c>
      <c r="I37" s="8">
        <v>444</v>
      </c>
      <c r="J37" s="8">
        <v>501</v>
      </c>
      <c r="K37" s="8">
        <v>495</v>
      </c>
    </row>
    <row r="38" spans="1:11" x14ac:dyDescent="0.25">
      <c r="A38" s="11" t="s">
        <v>248</v>
      </c>
      <c r="B38" s="8">
        <v>374</v>
      </c>
      <c r="C38" s="8">
        <v>422</v>
      </c>
      <c r="D38" s="8">
        <v>391</v>
      </c>
      <c r="E38" s="8">
        <v>439</v>
      </c>
      <c r="F38" s="8">
        <v>441</v>
      </c>
      <c r="G38" s="8">
        <v>460</v>
      </c>
      <c r="H38" s="8">
        <v>459</v>
      </c>
      <c r="I38" s="8">
        <v>444</v>
      </c>
      <c r="J38" s="8">
        <v>501</v>
      </c>
      <c r="K38" s="8">
        <v>495</v>
      </c>
    </row>
    <row r="39" spans="1:11" x14ac:dyDescent="0.25">
      <c r="A39" s="3" t="s">
        <v>249</v>
      </c>
      <c r="B39" s="8">
        <v>1096</v>
      </c>
      <c r="C39" s="8">
        <v>1158</v>
      </c>
      <c r="D39" s="8">
        <v>1178</v>
      </c>
      <c r="E39" s="8">
        <v>1241</v>
      </c>
      <c r="F39" s="8">
        <v>1371</v>
      </c>
      <c r="G39" s="8">
        <v>1557</v>
      </c>
      <c r="H39" s="8">
        <v>1278</v>
      </c>
      <c r="I39" s="8">
        <v>1453</v>
      </c>
      <c r="J39" s="8">
        <v>1552</v>
      </c>
      <c r="K39" s="8">
        <v>1454</v>
      </c>
    </row>
    <row r="40" spans="1:11" x14ac:dyDescent="0.25">
      <c r="A40" s="11" t="s">
        <v>250</v>
      </c>
      <c r="B40" s="8">
        <v>1096</v>
      </c>
      <c r="C40" s="8">
        <v>1158</v>
      </c>
      <c r="D40" s="8">
        <v>1178</v>
      </c>
      <c r="E40" s="8">
        <v>1241</v>
      </c>
      <c r="F40" s="8">
        <v>1371</v>
      </c>
      <c r="G40" s="8">
        <v>1557</v>
      </c>
      <c r="H40" s="8">
        <v>1278</v>
      </c>
      <c r="I40" s="8">
        <v>1453</v>
      </c>
      <c r="J40" s="8">
        <v>1552</v>
      </c>
      <c r="K40" s="8">
        <v>1454</v>
      </c>
    </row>
    <row r="41" spans="1:11" x14ac:dyDescent="0.25">
      <c r="A41" s="3" t="s">
        <v>251</v>
      </c>
      <c r="B41" s="8">
        <v>192</v>
      </c>
      <c r="C41" s="8">
        <v>237</v>
      </c>
      <c r="D41" s="8">
        <v>223</v>
      </c>
      <c r="E41" s="8">
        <v>494</v>
      </c>
      <c r="F41" s="8">
        <v>415</v>
      </c>
      <c r="G41" s="8">
        <v>336</v>
      </c>
      <c r="H41" s="8">
        <v>273</v>
      </c>
      <c r="I41" s="8">
        <v>265</v>
      </c>
      <c r="J41" s="8">
        <v>316</v>
      </c>
      <c r="K41" s="8">
        <v>342</v>
      </c>
    </row>
    <row r="42" spans="1:11" x14ac:dyDescent="0.25">
      <c r="A42" s="11" t="s">
        <v>252</v>
      </c>
      <c r="B42" s="8">
        <v>192</v>
      </c>
      <c r="C42" s="8">
        <v>237</v>
      </c>
      <c r="D42" s="8">
        <v>223</v>
      </c>
      <c r="E42" s="8">
        <v>494</v>
      </c>
      <c r="F42" s="8">
        <v>415</v>
      </c>
      <c r="G42" s="8">
        <v>336</v>
      </c>
      <c r="H42" s="8">
        <v>273</v>
      </c>
      <c r="I42" s="8">
        <v>265</v>
      </c>
      <c r="J42" s="8">
        <v>316</v>
      </c>
      <c r="K42" s="8">
        <v>342</v>
      </c>
    </row>
    <row r="43" spans="1:11" x14ac:dyDescent="0.25">
      <c r="A43" s="3" t="s">
        <v>253</v>
      </c>
      <c r="B43" s="8">
        <v>102</v>
      </c>
      <c r="C43" s="8">
        <v>114</v>
      </c>
      <c r="D43" s="8">
        <v>111</v>
      </c>
      <c r="E43" s="8">
        <v>141</v>
      </c>
      <c r="F43" s="8">
        <v>136</v>
      </c>
      <c r="G43" s="8">
        <v>117</v>
      </c>
      <c r="H43" s="8">
        <v>131</v>
      </c>
      <c r="I43" s="8">
        <v>120</v>
      </c>
      <c r="J43" s="8">
        <v>114</v>
      </c>
      <c r="K43" s="8">
        <v>142</v>
      </c>
    </row>
    <row r="44" spans="1:11" x14ac:dyDescent="0.25">
      <c r="A44" s="11" t="s">
        <v>254</v>
      </c>
      <c r="B44" s="8">
        <v>102</v>
      </c>
      <c r="C44" s="8">
        <v>114</v>
      </c>
      <c r="D44" s="8">
        <v>111</v>
      </c>
      <c r="E44" s="8">
        <v>141</v>
      </c>
      <c r="F44" s="8">
        <v>136</v>
      </c>
      <c r="G44" s="8">
        <v>117</v>
      </c>
      <c r="H44" s="8">
        <v>131</v>
      </c>
      <c r="I44" s="8">
        <v>120</v>
      </c>
      <c r="J44" s="8">
        <v>114</v>
      </c>
      <c r="K44" s="8">
        <v>142</v>
      </c>
    </row>
    <row r="45" spans="1:11" x14ac:dyDescent="0.25">
      <c r="A45" s="3" t="s">
        <v>255</v>
      </c>
      <c r="B45" s="8">
        <v>203</v>
      </c>
      <c r="C45" s="8">
        <v>205</v>
      </c>
      <c r="D45" s="8">
        <v>157</v>
      </c>
      <c r="E45" s="8">
        <v>222</v>
      </c>
      <c r="F45" s="8">
        <v>295</v>
      </c>
      <c r="G45" s="8">
        <v>581</v>
      </c>
      <c r="H45" s="8">
        <v>10322</v>
      </c>
      <c r="I45" s="8">
        <v>8695</v>
      </c>
      <c r="J45" s="8">
        <v>3769</v>
      </c>
      <c r="K45" s="8">
        <v>1989</v>
      </c>
    </row>
    <row r="46" spans="1:11" x14ac:dyDescent="0.25">
      <c r="A46" s="11" t="s">
        <v>256</v>
      </c>
      <c r="B46" s="8">
        <v>203</v>
      </c>
      <c r="C46" s="8">
        <v>205</v>
      </c>
      <c r="D46" s="8">
        <v>157</v>
      </c>
      <c r="E46" s="8">
        <v>222</v>
      </c>
      <c r="F46" s="8">
        <v>295</v>
      </c>
      <c r="G46" s="8">
        <v>581</v>
      </c>
      <c r="H46" s="8">
        <v>10322</v>
      </c>
      <c r="I46" s="8">
        <v>8695</v>
      </c>
      <c r="J46" s="8">
        <v>3769</v>
      </c>
      <c r="K46" s="8">
        <v>1989</v>
      </c>
    </row>
    <row r="47" spans="1:11" x14ac:dyDescent="0.25">
      <c r="A47" s="3" t="s">
        <v>257</v>
      </c>
      <c r="B47" s="8">
        <v>37</v>
      </c>
      <c r="C47" s="8">
        <v>64</v>
      </c>
      <c r="D47" s="8">
        <v>46</v>
      </c>
      <c r="E47" s="8">
        <v>78</v>
      </c>
      <c r="F47" s="8">
        <v>86</v>
      </c>
      <c r="G47" s="8">
        <v>71</v>
      </c>
      <c r="H47" s="8">
        <v>72</v>
      </c>
      <c r="I47" s="8">
        <v>101</v>
      </c>
      <c r="J47" s="8">
        <v>117</v>
      </c>
      <c r="K47" s="8">
        <v>106</v>
      </c>
    </row>
    <row r="48" spans="1:11" x14ac:dyDescent="0.25">
      <c r="A48" s="11" t="s">
        <v>258</v>
      </c>
      <c r="B48" s="8">
        <v>37</v>
      </c>
      <c r="C48" s="8">
        <v>64</v>
      </c>
      <c r="D48" s="8">
        <v>46</v>
      </c>
      <c r="E48" s="8">
        <v>78</v>
      </c>
      <c r="F48" s="8">
        <v>86</v>
      </c>
      <c r="G48" s="8">
        <v>71</v>
      </c>
      <c r="H48" s="8">
        <v>72</v>
      </c>
      <c r="I48" s="8">
        <v>101</v>
      </c>
      <c r="J48" s="8">
        <v>117</v>
      </c>
      <c r="K48" s="8">
        <v>106</v>
      </c>
    </row>
    <row r="49" spans="1:11" x14ac:dyDescent="0.25">
      <c r="A49" s="3" t="s">
        <v>259</v>
      </c>
      <c r="B49" s="8">
        <v>80</v>
      </c>
      <c r="C49" s="8">
        <v>81</v>
      </c>
      <c r="D49" s="8">
        <v>111</v>
      </c>
      <c r="E49" s="8">
        <v>89</v>
      </c>
      <c r="F49" s="8">
        <v>82</v>
      </c>
      <c r="G49" s="8">
        <v>122</v>
      </c>
      <c r="H49" s="8">
        <v>249</v>
      </c>
      <c r="I49" s="8">
        <v>115</v>
      </c>
      <c r="J49" s="8">
        <v>118</v>
      </c>
      <c r="K49" s="8">
        <v>102</v>
      </c>
    </row>
    <row r="50" spans="1:11" x14ac:dyDescent="0.25">
      <c r="A50" s="11" t="s">
        <v>260</v>
      </c>
      <c r="B50" s="8">
        <v>80</v>
      </c>
      <c r="C50" s="8">
        <v>81</v>
      </c>
      <c r="D50" s="8">
        <v>111</v>
      </c>
      <c r="E50" s="8">
        <v>89</v>
      </c>
      <c r="F50" s="8">
        <v>82</v>
      </c>
      <c r="G50" s="8">
        <v>122</v>
      </c>
      <c r="H50" s="8">
        <v>249</v>
      </c>
      <c r="I50" s="8">
        <v>115</v>
      </c>
      <c r="J50" s="8">
        <v>118</v>
      </c>
      <c r="K50" s="8">
        <v>102</v>
      </c>
    </row>
    <row r="51" spans="1:11" x14ac:dyDescent="0.25">
      <c r="A51" s="3" t="s">
        <v>261</v>
      </c>
      <c r="B51" s="8">
        <v>222</v>
      </c>
      <c r="C51" s="8">
        <v>171</v>
      </c>
      <c r="D51" s="8">
        <v>176</v>
      </c>
      <c r="E51" s="8">
        <v>243</v>
      </c>
      <c r="F51" s="8">
        <v>254</v>
      </c>
      <c r="G51" s="8">
        <v>219</v>
      </c>
      <c r="H51" s="8">
        <v>512</v>
      </c>
      <c r="I51" s="8">
        <v>692</v>
      </c>
      <c r="J51" s="8">
        <v>699</v>
      </c>
      <c r="K51" s="8">
        <v>596</v>
      </c>
    </row>
    <row r="52" spans="1:11" x14ac:dyDescent="0.25">
      <c r="A52" s="11" t="s">
        <v>262</v>
      </c>
      <c r="B52" s="8">
        <v>222</v>
      </c>
      <c r="C52" s="8">
        <v>171</v>
      </c>
      <c r="D52" s="8">
        <v>176</v>
      </c>
      <c r="E52" s="8">
        <v>243</v>
      </c>
      <c r="F52" s="8">
        <v>254</v>
      </c>
      <c r="G52" s="8">
        <v>219</v>
      </c>
      <c r="H52" s="8">
        <v>512</v>
      </c>
      <c r="I52" s="8">
        <v>692</v>
      </c>
      <c r="J52" s="8">
        <v>699</v>
      </c>
      <c r="K52" s="8">
        <v>596</v>
      </c>
    </row>
    <row r="53" spans="1:11" x14ac:dyDescent="0.25">
      <c r="A53" s="2" t="s">
        <v>154</v>
      </c>
      <c r="B53" s="8">
        <v>102564</v>
      </c>
      <c r="C53" s="8">
        <v>104431</v>
      </c>
      <c r="D53" s="8">
        <v>107949</v>
      </c>
      <c r="E53" s="8">
        <v>116879</v>
      </c>
      <c r="F53" s="8">
        <v>121277</v>
      </c>
      <c r="G53" s="8">
        <v>131735</v>
      </c>
      <c r="H53" s="8">
        <v>134650</v>
      </c>
      <c r="I53" s="8">
        <v>145745</v>
      </c>
      <c r="J53" s="8">
        <v>150973</v>
      </c>
      <c r="K53" s="8">
        <v>147174</v>
      </c>
    </row>
  </sheetData>
  <hyperlinks>
    <hyperlink ref="A2" location="'Cover page'!A1" display="'Cover page'!A1" xr:uid="{DD92A575-9808-4881-8787-81D55CE08D93}"/>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3FF8-32FD-4C80-919B-69839D13DFC1}">
  <dimension ref="A1:K53"/>
  <sheetViews>
    <sheetView zoomScale="85" zoomScaleNormal="85" workbookViewId="0">
      <selection activeCell="B2" sqref="B2"/>
    </sheetView>
  </sheetViews>
  <sheetFormatPr defaultRowHeight="15" x14ac:dyDescent="0.25"/>
  <cols>
    <col min="1" max="1" width="83.7109375" bestFit="1" customWidth="1"/>
    <col min="2" max="2" width="17.42578125" bestFit="1" customWidth="1"/>
    <col min="3" max="10" width="7.855468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page'!$A$30</f>
        <v>Table 3.2. Claims (median compensation) by Nature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263</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218</v>
      </c>
      <c r="B8" s="10">
        <v>10885</v>
      </c>
      <c r="C8" s="10">
        <v>11772</v>
      </c>
      <c r="D8" s="10">
        <v>12090</v>
      </c>
      <c r="E8" s="10">
        <v>12325</v>
      </c>
      <c r="F8" s="10">
        <v>12551.5</v>
      </c>
      <c r="G8" s="10">
        <v>12472</v>
      </c>
      <c r="H8" s="10">
        <v>13449</v>
      </c>
      <c r="I8" s="10">
        <v>14464</v>
      </c>
      <c r="J8" s="10">
        <v>15151.5</v>
      </c>
      <c r="K8" s="10" t="s">
        <v>30</v>
      </c>
    </row>
    <row r="9" spans="1:11" x14ac:dyDescent="0.25">
      <c r="A9" s="3" t="s">
        <v>219</v>
      </c>
      <c r="B9" s="10">
        <v>9909</v>
      </c>
      <c r="C9" s="10">
        <v>9855.5</v>
      </c>
      <c r="D9" s="10">
        <v>11238</v>
      </c>
      <c r="E9" s="10">
        <v>9459</v>
      </c>
      <c r="F9" s="10">
        <v>10684</v>
      </c>
      <c r="G9" s="10">
        <v>9705</v>
      </c>
      <c r="H9" s="10">
        <v>9035.5</v>
      </c>
      <c r="I9" s="10">
        <v>9664</v>
      </c>
      <c r="J9" s="10">
        <v>10374</v>
      </c>
      <c r="K9" s="10" t="s">
        <v>30</v>
      </c>
    </row>
    <row r="10" spans="1:11" x14ac:dyDescent="0.25">
      <c r="A10" s="11" t="s">
        <v>220</v>
      </c>
      <c r="B10" s="10">
        <v>9909</v>
      </c>
      <c r="C10" s="10">
        <v>9855.5</v>
      </c>
      <c r="D10" s="10">
        <v>11238</v>
      </c>
      <c r="E10" s="10">
        <v>9459</v>
      </c>
      <c r="F10" s="10">
        <v>10684</v>
      </c>
      <c r="G10" s="10">
        <v>9705</v>
      </c>
      <c r="H10" s="10">
        <v>9035.5</v>
      </c>
      <c r="I10" s="10">
        <v>9664</v>
      </c>
      <c r="J10" s="10">
        <v>10374</v>
      </c>
      <c r="K10" s="10" t="s">
        <v>30</v>
      </c>
    </row>
    <row r="11" spans="1:11" x14ac:dyDescent="0.25">
      <c r="A11" s="3" t="s">
        <v>221</v>
      </c>
      <c r="B11" s="10">
        <v>15985</v>
      </c>
      <c r="C11" s="10">
        <v>16752</v>
      </c>
      <c r="D11" s="10">
        <v>17307</v>
      </c>
      <c r="E11" s="10">
        <v>18480</v>
      </c>
      <c r="F11" s="10">
        <v>18681.5</v>
      </c>
      <c r="G11" s="10">
        <v>18515</v>
      </c>
      <c r="H11" s="10">
        <v>19586</v>
      </c>
      <c r="I11" s="10">
        <v>21054</v>
      </c>
      <c r="J11" s="10">
        <v>21991</v>
      </c>
      <c r="K11" s="10" t="s">
        <v>30</v>
      </c>
    </row>
    <row r="12" spans="1:11" x14ac:dyDescent="0.25">
      <c r="A12" s="11" t="s">
        <v>222</v>
      </c>
      <c r="B12" s="10">
        <v>15985</v>
      </c>
      <c r="C12" s="10">
        <v>16752</v>
      </c>
      <c r="D12" s="10">
        <v>17307</v>
      </c>
      <c r="E12" s="10">
        <v>18480</v>
      </c>
      <c r="F12" s="10">
        <v>18681.5</v>
      </c>
      <c r="G12" s="10">
        <v>18515</v>
      </c>
      <c r="H12" s="10">
        <v>19586</v>
      </c>
      <c r="I12" s="10">
        <v>21054</v>
      </c>
      <c r="J12" s="10">
        <v>21991</v>
      </c>
      <c r="K12" s="10" t="s">
        <v>30</v>
      </c>
    </row>
    <row r="13" spans="1:11" x14ac:dyDescent="0.25">
      <c r="A13" s="3" t="s">
        <v>223</v>
      </c>
      <c r="B13" s="10">
        <v>7717</v>
      </c>
      <c r="C13" s="10">
        <v>8703</v>
      </c>
      <c r="D13" s="10">
        <v>8891</v>
      </c>
      <c r="E13" s="10">
        <v>8700.5</v>
      </c>
      <c r="F13" s="10">
        <v>7750</v>
      </c>
      <c r="G13" s="10">
        <v>8348</v>
      </c>
      <c r="H13" s="10">
        <v>9727</v>
      </c>
      <c r="I13" s="10">
        <v>10189</v>
      </c>
      <c r="J13" s="10">
        <v>10168</v>
      </c>
      <c r="K13" s="10" t="s">
        <v>30</v>
      </c>
    </row>
    <row r="14" spans="1:11" x14ac:dyDescent="0.25">
      <c r="A14" s="11" t="s">
        <v>224</v>
      </c>
      <c r="B14" s="10">
        <v>7717</v>
      </c>
      <c r="C14" s="10">
        <v>8703</v>
      </c>
      <c r="D14" s="10">
        <v>8891</v>
      </c>
      <c r="E14" s="10">
        <v>8700.5</v>
      </c>
      <c r="F14" s="10">
        <v>7750</v>
      </c>
      <c r="G14" s="10">
        <v>8348</v>
      </c>
      <c r="H14" s="10">
        <v>9727</v>
      </c>
      <c r="I14" s="10">
        <v>10189</v>
      </c>
      <c r="J14" s="10">
        <v>10168</v>
      </c>
      <c r="K14" s="10" t="s">
        <v>30</v>
      </c>
    </row>
    <row r="15" spans="1:11" x14ac:dyDescent="0.25">
      <c r="A15" s="3" t="s">
        <v>225</v>
      </c>
      <c r="B15" s="10">
        <v>3353</v>
      </c>
      <c r="C15" s="10">
        <v>3369</v>
      </c>
      <c r="D15" s="10">
        <v>3433.5</v>
      </c>
      <c r="E15" s="10">
        <v>3442</v>
      </c>
      <c r="F15" s="10">
        <v>3454</v>
      </c>
      <c r="G15" s="10">
        <v>3311.5</v>
      </c>
      <c r="H15" s="10">
        <v>3706.5</v>
      </c>
      <c r="I15" s="10">
        <v>3906</v>
      </c>
      <c r="J15" s="10">
        <v>4389</v>
      </c>
      <c r="K15" s="10" t="s">
        <v>30</v>
      </c>
    </row>
    <row r="16" spans="1:11" x14ac:dyDescent="0.25">
      <c r="A16" s="11" t="s">
        <v>226</v>
      </c>
      <c r="B16" s="10">
        <v>3353</v>
      </c>
      <c r="C16" s="10">
        <v>3369</v>
      </c>
      <c r="D16" s="10">
        <v>3433.5</v>
      </c>
      <c r="E16" s="10">
        <v>3442</v>
      </c>
      <c r="F16" s="10">
        <v>3454</v>
      </c>
      <c r="G16" s="10">
        <v>3311.5</v>
      </c>
      <c r="H16" s="10">
        <v>3706.5</v>
      </c>
      <c r="I16" s="10">
        <v>3906</v>
      </c>
      <c r="J16" s="10">
        <v>4389</v>
      </c>
      <c r="K16" s="10" t="s">
        <v>30</v>
      </c>
    </row>
    <row r="17" spans="1:11" x14ac:dyDescent="0.25">
      <c r="A17" s="3" t="s">
        <v>227</v>
      </c>
      <c r="B17" s="10">
        <v>29809.5</v>
      </c>
      <c r="C17" s="10">
        <v>23919.5</v>
      </c>
      <c r="D17" s="10">
        <v>63576</v>
      </c>
      <c r="E17" s="10">
        <v>29027</v>
      </c>
      <c r="F17" s="10">
        <v>34072</v>
      </c>
      <c r="G17" s="10">
        <v>38060</v>
      </c>
      <c r="H17" s="10">
        <v>30507</v>
      </c>
      <c r="I17" s="10">
        <v>50730.5</v>
      </c>
      <c r="J17" s="10">
        <v>36128</v>
      </c>
      <c r="K17" s="10" t="s">
        <v>30</v>
      </c>
    </row>
    <row r="18" spans="1:11" x14ac:dyDescent="0.25">
      <c r="A18" s="11" t="s">
        <v>228</v>
      </c>
      <c r="B18" s="10">
        <v>29809.5</v>
      </c>
      <c r="C18" s="10">
        <v>23919.5</v>
      </c>
      <c r="D18" s="10">
        <v>63576</v>
      </c>
      <c r="E18" s="10">
        <v>29027</v>
      </c>
      <c r="F18" s="10">
        <v>34072</v>
      </c>
      <c r="G18" s="10">
        <v>38060</v>
      </c>
      <c r="H18" s="10">
        <v>30507</v>
      </c>
      <c r="I18" s="10">
        <v>50730.5</v>
      </c>
      <c r="J18" s="10">
        <v>36128</v>
      </c>
      <c r="K18" s="10" t="s">
        <v>30</v>
      </c>
    </row>
    <row r="19" spans="1:11" x14ac:dyDescent="0.25">
      <c r="A19" s="3" t="s">
        <v>229</v>
      </c>
      <c r="B19" s="10">
        <v>11809.5</v>
      </c>
      <c r="C19" s="10">
        <v>12670</v>
      </c>
      <c r="D19" s="10">
        <v>13070</v>
      </c>
      <c r="E19" s="10">
        <v>13504.5</v>
      </c>
      <c r="F19" s="10">
        <v>14602</v>
      </c>
      <c r="G19" s="10">
        <v>14024.5</v>
      </c>
      <c r="H19" s="10">
        <v>14772</v>
      </c>
      <c r="I19" s="10">
        <v>16170</v>
      </c>
      <c r="J19" s="10">
        <v>17180</v>
      </c>
      <c r="K19" s="10" t="s">
        <v>30</v>
      </c>
    </row>
    <row r="20" spans="1:11" x14ac:dyDescent="0.25">
      <c r="A20" s="11" t="s">
        <v>230</v>
      </c>
      <c r="B20" s="10">
        <v>13670</v>
      </c>
      <c r="C20" s="10">
        <v>14125</v>
      </c>
      <c r="D20" s="10">
        <v>15082</v>
      </c>
      <c r="E20" s="10">
        <v>15088.5</v>
      </c>
      <c r="F20" s="10">
        <v>15081</v>
      </c>
      <c r="G20" s="10">
        <v>14669</v>
      </c>
      <c r="H20" s="10">
        <v>16267.5</v>
      </c>
      <c r="I20" s="10">
        <v>17694.5</v>
      </c>
      <c r="J20" s="10">
        <v>18140.5</v>
      </c>
      <c r="K20" s="10" t="s">
        <v>30</v>
      </c>
    </row>
    <row r="21" spans="1:11" x14ac:dyDescent="0.25">
      <c r="A21" s="11" t="s">
        <v>231</v>
      </c>
      <c r="B21" s="10">
        <v>10377</v>
      </c>
      <c r="C21" s="10">
        <v>11647.5</v>
      </c>
      <c r="D21" s="10">
        <v>11929.5</v>
      </c>
      <c r="E21" s="10">
        <v>12075</v>
      </c>
      <c r="F21" s="10">
        <v>13216</v>
      </c>
      <c r="G21" s="10">
        <v>12880</v>
      </c>
      <c r="H21" s="10">
        <v>13778</v>
      </c>
      <c r="I21" s="10">
        <v>14791</v>
      </c>
      <c r="J21" s="10">
        <v>16004</v>
      </c>
      <c r="K21" s="10" t="s">
        <v>30</v>
      </c>
    </row>
    <row r="22" spans="1:11" x14ac:dyDescent="0.25">
      <c r="A22" s="11" t="s">
        <v>232</v>
      </c>
      <c r="B22" s="10">
        <v>12150.5</v>
      </c>
      <c r="C22" s="10">
        <v>12792</v>
      </c>
      <c r="D22" s="10">
        <v>12765</v>
      </c>
      <c r="E22" s="10">
        <v>13675.5</v>
      </c>
      <c r="F22" s="10">
        <v>16409</v>
      </c>
      <c r="G22" s="10">
        <v>15045</v>
      </c>
      <c r="H22" s="10">
        <v>14034</v>
      </c>
      <c r="I22" s="10">
        <v>15932</v>
      </c>
      <c r="J22" s="10">
        <v>17969</v>
      </c>
      <c r="K22" s="10" t="s">
        <v>30</v>
      </c>
    </row>
    <row r="23" spans="1:11" x14ac:dyDescent="0.25">
      <c r="A23" s="3" t="s">
        <v>233</v>
      </c>
      <c r="B23" s="10">
        <v>7944</v>
      </c>
      <c r="C23" s="10">
        <v>9191</v>
      </c>
      <c r="D23" s="10">
        <v>10200</v>
      </c>
      <c r="E23" s="10">
        <v>10043</v>
      </c>
      <c r="F23" s="10">
        <v>7461</v>
      </c>
      <c r="G23" s="10">
        <v>7707</v>
      </c>
      <c r="H23" s="10">
        <v>9066</v>
      </c>
      <c r="I23" s="10">
        <v>11006</v>
      </c>
      <c r="J23" s="10">
        <v>10992</v>
      </c>
      <c r="K23" s="10" t="s">
        <v>30</v>
      </c>
    </row>
    <row r="24" spans="1:11" x14ac:dyDescent="0.25">
      <c r="A24" s="11" t="s">
        <v>234</v>
      </c>
      <c r="B24" s="10">
        <v>7944</v>
      </c>
      <c r="C24" s="10">
        <v>9191</v>
      </c>
      <c r="D24" s="10">
        <v>10200</v>
      </c>
      <c r="E24" s="10">
        <v>10043</v>
      </c>
      <c r="F24" s="10">
        <v>7461</v>
      </c>
      <c r="G24" s="10">
        <v>7707</v>
      </c>
      <c r="H24" s="10">
        <v>9066</v>
      </c>
      <c r="I24" s="10">
        <v>11006</v>
      </c>
      <c r="J24" s="10">
        <v>10992</v>
      </c>
      <c r="K24" s="10" t="s">
        <v>30</v>
      </c>
    </row>
    <row r="25" spans="1:11" x14ac:dyDescent="0.25">
      <c r="A25" s="2" t="s">
        <v>235</v>
      </c>
      <c r="B25" s="10">
        <v>20516</v>
      </c>
      <c r="C25" s="10">
        <v>22106</v>
      </c>
      <c r="D25" s="10">
        <v>24990.5</v>
      </c>
      <c r="E25" s="10">
        <v>26785</v>
      </c>
      <c r="F25" s="10">
        <v>27374</v>
      </c>
      <c r="G25" s="10">
        <v>31501</v>
      </c>
      <c r="H25" s="10">
        <v>19237</v>
      </c>
      <c r="I25" s="10">
        <v>23122.5</v>
      </c>
      <c r="J25" s="10">
        <v>30851</v>
      </c>
      <c r="K25" s="10" t="s">
        <v>30</v>
      </c>
    </row>
    <row r="26" spans="1:11" x14ac:dyDescent="0.25">
      <c r="A26" s="3" t="s">
        <v>236</v>
      </c>
      <c r="B26" s="10">
        <v>19879</v>
      </c>
      <c r="C26" s="10">
        <v>20453.5</v>
      </c>
      <c r="D26" s="10">
        <v>22602.5</v>
      </c>
      <c r="E26" s="10">
        <v>22058.5</v>
      </c>
      <c r="F26" s="10">
        <v>20774.5</v>
      </c>
      <c r="G26" s="10">
        <v>24886</v>
      </c>
      <c r="H26" s="10">
        <v>25908.5</v>
      </c>
      <c r="I26" s="10">
        <v>25407</v>
      </c>
      <c r="J26" s="10">
        <v>26159</v>
      </c>
      <c r="K26" s="10" t="s">
        <v>30</v>
      </c>
    </row>
    <row r="27" spans="1:11" x14ac:dyDescent="0.25">
      <c r="A27" s="11" t="s">
        <v>237</v>
      </c>
      <c r="B27" s="10">
        <v>19901</v>
      </c>
      <c r="C27" s="10">
        <v>21523</v>
      </c>
      <c r="D27" s="10">
        <v>22637</v>
      </c>
      <c r="E27" s="10">
        <v>25508</v>
      </c>
      <c r="F27" s="10">
        <v>28489.5</v>
      </c>
      <c r="G27" s="10">
        <v>30396</v>
      </c>
      <c r="H27" s="10">
        <v>30601</v>
      </c>
      <c r="I27" s="10">
        <v>34985</v>
      </c>
      <c r="J27" s="10">
        <v>35761</v>
      </c>
      <c r="K27" s="10" t="s">
        <v>30</v>
      </c>
    </row>
    <row r="28" spans="1:11" x14ac:dyDescent="0.25">
      <c r="A28" s="11" t="s">
        <v>238</v>
      </c>
      <c r="B28" s="10">
        <v>21074</v>
      </c>
      <c r="C28" s="10">
        <v>21537</v>
      </c>
      <c r="D28" s="10">
        <v>24841</v>
      </c>
      <c r="E28" s="10">
        <v>21699</v>
      </c>
      <c r="F28" s="10">
        <v>16559</v>
      </c>
      <c r="G28" s="10">
        <v>26778.5</v>
      </c>
      <c r="H28" s="10">
        <v>31023</v>
      </c>
      <c r="I28" s="10">
        <v>26885</v>
      </c>
      <c r="J28" s="10">
        <v>27798</v>
      </c>
      <c r="K28" s="10" t="s">
        <v>30</v>
      </c>
    </row>
    <row r="29" spans="1:11" x14ac:dyDescent="0.25">
      <c r="A29" s="11" t="s">
        <v>239</v>
      </c>
      <c r="B29" s="10">
        <v>13933.5</v>
      </c>
      <c r="C29" s="10">
        <v>17132.5</v>
      </c>
      <c r="D29" s="10">
        <v>16092</v>
      </c>
      <c r="E29" s="10">
        <v>19112</v>
      </c>
      <c r="F29" s="10">
        <v>23601.5</v>
      </c>
      <c r="G29" s="10">
        <v>20670</v>
      </c>
      <c r="H29" s="10">
        <v>19418.5</v>
      </c>
      <c r="I29" s="10">
        <v>22404</v>
      </c>
      <c r="J29" s="10">
        <v>22750</v>
      </c>
      <c r="K29" s="10" t="s">
        <v>30</v>
      </c>
    </row>
    <row r="30" spans="1:11" x14ac:dyDescent="0.25">
      <c r="A30" s="11" t="s">
        <v>240</v>
      </c>
      <c r="B30" s="10">
        <v>20607</v>
      </c>
      <c r="C30" s="10">
        <v>20645</v>
      </c>
      <c r="D30" s="10">
        <v>22561.5</v>
      </c>
      <c r="E30" s="10">
        <v>20689.5</v>
      </c>
      <c r="F30" s="10">
        <v>22954.5</v>
      </c>
      <c r="G30" s="10">
        <v>22587</v>
      </c>
      <c r="H30" s="10">
        <v>21467.5</v>
      </c>
      <c r="I30" s="10">
        <v>21861</v>
      </c>
      <c r="J30" s="10">
        <v>23337.5</v>
      </c>
      <c r="K30" s="10" t="s">
        <v>30</v>
      </c>
    </row>
    <row r="31" spans="1:11" x14ac:dyDescent="0.25">
      <c r="A31" s="11" t="s">
        <v>241</v>
      </c>
      <c r="B31" s="10">
        <v>20294.5</v>
      </c>
      <c r="C31" s="10">
        <v>20137.5</v>
      </c>
      <c r="D31" s="10">
        <v>22146</v>
      </c>
      <c r="E31" s="10">
        <v>26054</v>
      </c>
      <c r="F31" s="10">
        <v>23688</v>
      </c>
      <c r="G31" s="10">
        <v>24564.5</v>
      </c>
      <c r="H31" s="10">
        <v>25312</v>
      </c>
      <c r="I31" s="10">
        <v>26694</v>
      </c>
      <c r="J31" s="10">
        <v>27287</v>
      </c>
      <c r="K31" s="10" t="s">
        <v>30</v>
      </c>
    </row>
    <row r="32" spans="1:11" x14ac:dyDescent="0.25">
      <c r="A32" s="11" t="s">
        <v>242</v>
      </c>
      <c r="B32" s="10">
        <v>15033</v>
      </c>
      <c r="C32" s="10">
        <v>13472.5</v>
      </c>
      <c r="D32" s="10">
        <v>16501</v>
      </c>
      <c r="E32" s="10">
        <v>20963.5</v>
      </c>
      <c r="F32" s="10">
        <v>17423</v>
      </c>
      <c r="G32" s="10">
        <v>21597</v>
      </c>
      <c r="H32" s="10">
        <v>17565</v>
      </c>
      <c r="I32" s="10">
        <v>20646</v>
      </c>
      <c r="J32" s="10">
        <v>16089</v>
      </c>
      <c r="K32" s="10" t="s">
        <v>30</v>
      </c>
    </row>
    <row r="33" spans="1:11" x14ac:dyDescent="0.25">
      <c r="A33" s="3" t="s">
        <v>243</v>
      </c>
      <c r="B33" s="10">
        <v>37096</v>
      </c>
      <c r="C33" s="10">
        <v>42109.5</v>
      </c>
      <c r="D33" s="10">
        <v>47581</v>
      </c>
      <c r="E33" s="10">
        <v>55808</v>
      </c>
      <c r="F33" s="10">
        <v>62483</v>
      </c>
      <c r="G33" s="10">
        <v>67774</v>
      </c>
      <c r="H33" s="10">
        <v>75730</v>
      </c>
      <c r="I33" s="10">
        <v>74336</v>
      </c>
      <c r="J33" s="10">
        <v>68579.5</v>
      </c>
      <c r="K33" s="10" t="s">
        <v>30</v>
      </c>
    </row>
    <row r="34" spans="1:11" x14ac:dyDescent="0.25">
      <c r="A34" s="11" t="s">
        <v>244</v>
      </c>
      <c r="B34" s="10">
        <v>37096</v>
      </c>
      <c r="C34" s="10">
        <v>42109.5</v>
      </c>
      <c r="D34" s="10">
        <v>47581</v>
      </c>
      <c r="E34" s="10">
        <v>55808</v>
      </c>
      <c r="F34" s="10">
        <v>62483</v>
      </c>
      <c r="G34" s="10">
        <v>67774</v>
      </c>
      <c r="H34" s="10">
        <v>75730</v>
      </c>
      <c r="I34" s="10">
        <v>74336</v>
      </c>
      <c r="J34" s="10">
        <v>68579.5</v>
      </c>
      <c r="K34" s="10" t="s">
        <v>30</v>
      </c>
    </row>
    <row r="35" spans="1:11" x14ac:dyDescent="0.25">
      <c r="A35" s="3" t="s">
        <v>245</v>
      </c>
      <c r="B35" s="10">
        <v>13960</v>
      </c>
      <c r="C35" s="10">
        <v>14790</v>
      </c>
      <c r="D35" s="10">
        <v>14870.5</v>
      </c>
      <c r="E35" s="10">
        <v>15549</v>
      </c>
      <c r="F35" s="10">
        <v>17102</v>
      </c>
      <c r="G35" s="10">
        <v>17570.5</v>
      </c>
      <c r="H35" s="10">
        <v>18306</v>
      </c>
      <c r="I35" s="10">
        <v>18802</v>
      </c>
      <c r="J35" s="10">
        <v>20724</v>
      </c>
      <c r="K35" s="10" t="s">
        <v>30</v>
      </c>
    </row>
    <row r="36" spans="1:11" x14ac:dyDescent="0.25">
      <c r="A36" s="11" t="s">
        <v>246</v>
      </c>
      <c r="B36" s="10">
        <v>13960</v>
      </c>
      <c r="C36" s="10">
        <v>14790</v>
      </c>
      <c r="D36" s="10">
        <v>14870.5</v>
      </c>
      <c r="E36" s="10">
        <v>15549</v>
      </c>
      <c r="F36" s="10">
        <v>17102</v>
      </c>
      <c r="G36" s="10">
        <v>17570.5</v>
      </c>
      <c r="H36" s="10">
        <v>18306</v>
      </c>
      <c r="I36" s="10">
        <v>18802</v>
      </c>
      <c r="J36" s="10">
        <v>20724</v>
      </c>
      <c r="K36" s="10" t="s">
        <v>30</v>
      </c>
    </row>
    <row r="37" spans="1:11" x14ac:dyDescent="0.25">
      <c r="A37" s="3" t="s">
        <v>247</v>
      </c>
      <c r="B37" s="10">
        <v>7081</v>
      </c>
      <c r="C37" s="10">
        <v>6357</v>
      </c>
      <c r="D37" s="10">
        <v>6322.5</v>
      </c>
      <c r="E37" s="10">
        <v>6554.5</v>
      </c>
      <c r="F37" s="10">
        <v>7498</v>
      </c>
      <c r="G37" s="10">
        <v>9363</v>
      </c>
      <c r="H37" s="10">
        <v>7884</v>
      </c>
      <c r="I37" s="10">
        <v>9621.5</v>
      </c>
      <c r="J37" s="10">
        <v>8256</v>
      </c>
      <c r="K37" s="10" t="s">
        <v>30</v>
      </c>
    </row>
    <row r="38" spans="1:11" x14ac:dyDescent="0.25">
      <c r="A38" s="11" t="s">
        <v>248</v>
      </c>
      <c r="B38" s="10">
        <v>7081</v>
      </c>
      <c r="C38" s="10">
        <v>6357</v>
      </c>
      <c r="D38" s="10">
        <v>6322.5</v>
      </c>
      <c r="E38" s="10">
        <v>6554.5</v>
      </c>
      <c r="F38" s="10">
        <v>7498</v>
      </c>
      <c r="G38" s="10">
        <v>9363</v>
      </c>
      <c r="H38" s="10">
        <v>7884</v>
      </c>
      <c r="I38" s="10">
        <v>9621.5</v>
      </c>
      <c r="J38" s="10">
        <v>8256</v>
      </c>
      <c r="K38" s="10" t="s">
        <v>30</v>
      </c>
    </row>
    <row r="39" spans="1:11" x14ac:dyDescent="0.25">
      <c r="A39" s="3" t="s">
        <v>249</v>
      </c>
      <c r="B39" s="10">
        <v>20388</v>
      </c>
      <c r="C39" s="10">
        <v>21293</v>
      </c>
      <c r="D39" s="10">
        <v>21984</v>
      </c>
      <c r="E39" s="10">
        <v>23438</v>
      </c>
      <c r="F39" s="10">
        <v>25953</v>
      </c>
      <c r="G39" s="10">
        <v>28712</v>
      </c>
      <c r="H39" s="10">
        <v>31999</v>
      </c>
      <c r="I39" s="10">
        <v>29451</v>
      </c>
      <c r="J39" s="10">
        <v>30791</v>
      </c>
      <c r="K39" s="10" t="s">
        <v>30</v>
      </c>
    </row>
    <row r="40" spans="1:11" x14ac:dyDescent="0.25">
      <c r="A40" s="11" t="s">
        <v>250</v>
      </c>
      <c r="B40" s="10">
        <v>20388</v>
      </c>
      <c r="C40" s="10">
        <v>21293</v>
      </c>
      <c r="D40" s="10">
        <v>21984</v>
      </c>
      <c r="E40" s="10">
        <v>23438</v>
      </c>
      <c r="F40" s="10">
        <v>25953</v>
      </c>
      <c r="G40" s="10">
        <v>28712</v>
      </c>
      <c r="H40" s="10">
        <v>31999</v>
      </c>
      <c r="I40" s="10">
        <v>29451</v>
      </c>
      <c r="J40" s="10">
        <v>30791</v>
      </c>
      <c r="K40" s="10" t="s">
        <v>30</v>
      </c>
    </row>
    <row r="41" spans="1:11" x14ac:dyDescent="0.25">
      <c r="A41" s="3" t="s">
        <v>251</v>
      </c>
      <c r="B41" s="10">
        <v>13849</v>
      </c>
      <c r="C41" s="10">
        <v>16631</v>
      </c>
      <c r="D41" s="10">
        <v>13555</v>
      </c>
      <c r="E41" s="10">
        <v>64450</v>
      </c>
      <c r="F41" s="10">
        <v>41340</v>
      </c>
      <c r="G41" s="10">
        <v>23423</v>
      </c>
      <c r="H41" s="10">
        <v>18538</v>
      </c>
      <c r="I41" s="10">
        <v>28741</v>
      </c>
      <c r="J41" s="10">
        <v>24468</v>
      </c>
      <c r="K41" s="10" t="s">
        <v>30</v>
      </c>
    </row>
    <row r="42" spans="1:11" x14ac:dyDescent="0.25">
      <c r="A42" s="11" t="s">
        <v>252</v>
      </c>
      <c r="B42" s="10">
        <v>13849</v>
      </c>
      <c r="C42" s="10">
        <v>16631</v>
      </c>
      <c r="D42" s="10">
        <v>13555</v>
      </c>
      <c r="E42" s="10">
        <v>64450</v>
      </c>
      <c r="F42" s="10">
        <v>41340</v>
      </c>
      <c r="G42" s="10">
        <v>23423</v>
      </c>
      <c r="H42" s="10">
        <v>18538</v>
      </c>
      <c r="I42" s="10">
        <v>28741</v>
      </c>
      <c r="J42" s="10">
        <v>24468</v>
      </c>
      <c r="K42" s="10" t="s">
        <v>30</v>
      </c>
    </row>
    <row r="43" spans="1:11" x14ac:dyDescent="0.25">
      <c r="A43" s="3" t="s">
        <v>253</v>
      </c>
      <c r="B43" s="10">
        <v>25517</v>
      </c>
      <c r="C43" s="10">
        <v>18384.5</v>
      </c>
      <c r="D43" s="10">
        <v>37805.5</v>
      </c>
      <c r="E43" s="10">
        <v>35872.5</v>
      </c>
      <c r="F43" s="10">
        <v>23419</v>
      </c>
      <c r="G43" s="10">
        <v>35897</v>
      </c>
      <c r="H43" s="10">
        <v>39761</v>
      </c>
      <c r="I43" s="10">
        <v>33182</v>
      </c>
      <c r="J43" s="10">
        <v>35255.5</v>
      </c>
      <c r="K43" s="10" t="s">
        <v>30</v>
      </c>
    </row>
    <row r="44" spans="1:11" x14ac:dyDescent="0.25">
      <c r="A44" s="11" t="s">
        <v>254</v>
      </c>
      <c r="B44" s="10">
        <v>25517</v>
      </c>
      <c r="C44" s="10">
        <v>18384.5</v>
      </c>
      <c r="D44" s="10">
        <v>37805.5</v>
      </c>
      <c r="E44" s="10">
        <v>35872.5</v>
      </c>
      <c r="F44" s="10">
        <v>23419</v>
      </c>
      <c r="G44" s="10">
        <v>35897</v>
      </c>
      <c r="H44" s="10">
        <v>39761</v>
      </c>
      <c r="I44" s="10">
        <v>33182</v>
      </c>
      <c r="J44" s="10">
        <v>35255.5</v>
      </c>
      <c r="K44" s="10" t="s">
        <v>30</v>
      </c>
    </row>
    <row r="45" spans="1:11" x14ac:dyDescent="0.25">
      <c r="A45" s="3" t="s">
        <v>255</v>
      </c>
      <c r="B45" s="10">
        <v>6229</v>
      </c>
      <c r="C45" s="10">
        <v>7192</v>
      </c>
      <c r="D45" s="10">
        <v>5944</v>
      </c>
      <c r="E45" s="10">
        <v>4424</v>
      </c>
      <c r="F45" s="10">
        <v>6512.5</v>
      </c>
      <c r="G45" s="10">
        <v>6668</v>
      </c>
      <c r="H45" s="10">
        <v>1899.5</v>
      </c>
      <c r="I45" s="10">
        <v>1920</v>
      </c>
      <c r="J45" s="10">
        <v>1845.5</v>
      </c>
      <c r="K45" s="10" t="s">
        <v>30</v>
      </c>
    </row>
    <row r="46" spans="1:11" x14ac:dyDescent="0.25">
      <c r="A46" s="11" t="s">
        <v>256</v>
      </c>
      <c r="B46" s="10">
        <v>6229</v>
      </c>
      <c r="C46" s="10">
        <v>7192</v>
      </c>
      <c r="D46" s="10">
        <v>5944</v>
      </c>
      <c r="E46" s="10">
        <v>4424</v>
      </c>
      <c r="F46" s="10">
        <v>6512.5</v>
      </c>
      <c r="G46" s="10">
        <v>6668</v>
      </c>
      <c r="H46" s="10">
        <v>1899.5</v>
      </c>
      <c r="I46" s="10">
        <v>1920</v>
      </c>
      <c r="J46" s="10">
        <v>1845.5</v>
      </c>
      <c r="K46" s="10" t="s">
        <v>30</v>
      </c>
    </row>
    <row r="47" spans="1:11" x14ac:dyDescent="0.25">
      <c r="A47" s="3" t="s">
        <v>257</v>
      </c>
      <c r="B47" s="10">
        <v>24384</v>
      </c>
      <c r="C47" s="10">
        <v>19058</v>
      </c>
      <c r="D47" s="10">
        <v>30792</v>
      </c>
      <c r="E47" s="10">
        <v>26812.5</v>
      </c>
      <c r="F47" s="10">
        <v>67211.5</v>
      </c>
      <c r="G47" s="10">
        <v>48772</v>
      </c>
      <c r="H47" s="10">
        <v>56437</v>
      </c>
      <c r="I47" s="10">
        <v>70998</v>
      </c>
      <c r="J47" s="10">
        <v>21149</v>
      </c>
      <c r="K47" s="10" t="s">
        <v>30</v>
      </c>
    </row>
    <row r="48" spans="1:11" x14ac:dyDescent="0.25">
      <c r="A48" s="11" t="s">
        <v>258</v>
      </c>
      <c r="B48" s="10">
        <v>24384</v>
      </c>
      <c r="C48" s="10">
        <v>19058</v>
      </c>
      <c r="D48" s="10">
        <v>30792</v>
      </c>
      <c r="E48" s="10">
        <v>26812.5</v>
      </c>
      <c r="F48" s="10">
        <v>67211.5</v>
      </c>
      <c r="G48" s="10">
        <v>48772</v>
      </c>
      <c r="H48" s="10">
        <v>56437</v>
      </c>
      <c r="I48" s="10">
        <v>70998</v>
      </c>
      <c r="J48" s="10">
        <v>21149</v>
      </c>
      <c r="K48" s="10" t="s">
        <v>30</v>
      </c>
    </row>
    <row r="49" spans="1:11" x14ac:dyDescent="0.25">
      <c r="A49" s="3" t="s">
        <v>259</v>
      </c>
      <c r="B49" s="10">
        <v>11154</v>
      </c>
      <c r="C49" s="10">
        <v>25307.5</v>
      </c>
      <c r="D49" s="10">
        <v>23230</v>
      </c>
      <c r="E49" s="10">
        <v>9489</v>
      </c>
      <c r="F49" s="10">
        <v>22632.5</v>
      </c>
      <c r="G49" s="10">
        <v>18945</v>
      </c>
      <c r="H49" s="10">
        <v>23906</v>
      </c>
      <c r="I49" s="10">
        <v>35998</v>
      </c>
      <c r="J49" s="10">
        <v>22498</v>
      </c>
      <c r="K49" s="10" t="s">
        <v>30</v>
      </c>
    </row>
    <row r="50" spans="1:11" x14ac:dyDescent="0.25">
      <c r="A50" s="11" t="s">
        <v>260</v>
      </c>
      <c r="B50" s="10">
        <v>11154</v>
      </c>
      <c r="C50" s="10">
        <v>25307.5</v>
      </c>
      <c r="D50" s="10">
        <v>23230</v>
      </c>
      <c r="E50" s="10">
        <v>9489</v>
      </c>
      <c r="F50" s="10">
        <v>22632.5</v>
      </c>
      <c r="G50" s="10">
        <v>18945</v>
      </c>
      <c r="H50" s="10">
        <v>23906</v>
      </c>
      <c r="I50" s="10">
        <v>35998</v>
      </c>
      <c r="J50" s="10">
        <v>22498</v>
      </c>
      <c r="K50" s="10" t="s">
        <v>30</v>
      </c>
    </row>
    <row r="51" spans="1:11" x14ac:dyDescent="0.25">
      <c r="A51" s="3" t="s">
        <v>261</v>
      </c>
      <c r="B51" s="10">
        <v>8738</v>
      </c>
      <c r="C51" s="10">
        <v>10861.5</v>
      </c>
      <c r="D51" s="10">
        <v>11875</v>
      </c>
      <c r="E51" s="10">
        <v>8307</v>
      </c>
      <c r="F51" s="10">
        <v>9741</v>
      </c>
      <c r="G51" s="10">
        <v>10065</v>
      </c>
      <c r="H51" s="10">
        <v>10465</v>
      </c>
      <c r="I51" s="10">
        <v>11587</v>
      </c>
      <c r="J51" s="10">
        <v>10244.5</v>
      </c>
      <c r="K51" s="10" t="s">
        <v>30</v>
      </c>
    </row>
    <row r="52" spans="1:11" x14ac:dyDescent="0.25">
      <c r="A52" s="11" t="s">
        <v>262</v>
      </c>
      <c r="B52" s="10">
        <v>8738</v>
      </c>
      <c r="C52" s="10">
        <v>10861.5</v>
      </c>
      <c r="D52" s="10">
        <v>11875</v>
      </c>
      <c r="E52" s="10">
        <v>8307</v>
      </c>
      <c r="F52" s="10">
        <v>9741</v>
      </c>
      <c r="G52" s="10">
        <v>10065</v>
      </c>
      <c r="H52" s="10">
        <v>10465</v>
      </c>
      <c r="I52" s="10">
        <v>11587</v>
      </c>
      <c r="J52" s="10">
        <v>10244.5</v>
      </c>
      <c r="K52" s="10" t="s">
        <v>30</v>
      </c>
    </row>
    <row r="53" spans="1:11" x14ac:dyDescent="0.25">
      <c r="A53" s="2" t="s">
        <v>154</v>
      </c>
      <c r="B53" s="10">
        <v>12958</v>
      </c>
      <c r="C53" s="10">
        <v>14014.5</v>
      </c>
      <c r="D53" s="10">
        <v>14685</v>
      </c>
      <c r="E53" s="10">
        <v>15272.5</v>
      </c>
      <c r="F53" s="10">
        <v>15788</v>
      </c>
      <c r="G53" s="10">
        <v>16368</v>
      </c>
      <c r="H53" s="10">
        <v>14898</v>
      </c>
      <c r="I53" s="10">
        <v>16589</v>
      </c>
      <c r="J53" s="10">
        <v>19007</v>
      </c>
      <c r="K53" s="10" t="s">
        <v>30</v>
      </c>
    </row>
  </sheetData>
  <hyperlinks>
    <hyperlink ref="A2" location="'Cover page'!A1" display="'Cover page'!A1" xr:uid="{B73CC72A-B629-4560-BA29-7C77EB30C59B}"/>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FC2F0-DCC9-437C-94B7-51AACCCB9D48}">
  <dimension ref="A1:K53"/>
  <sheetViews>
    <sheetView zoomScale="85" zoomScaleNormal="85" workbookViewId="0">
      <selection activeCell="B2" sqref="B2"/>
    </sheetView>
  </sheetViews>
  <sheetFormatPr defaultRowHeight="15" x14ac:dyDescent="0.25"/>
  <cols>
    <col min="1" max="1" width="83.7109375" bestFit="1" customWidth="1"/>
    <col min="2" max="2" width="17.42578125" bestFit="1" customWidth="1"/>
    <col min="3" max="10" width="7.85546875" bestFit="1" customWidth="1"/>
    <col min="11" max="11" width="8.85546875" bestFit="1" customWidth="1"/>
    <col min="12" max="12" width="33.42578125" bestFit="1" customWidth="1"/>
    <col min="13" max="13" width="35.140625" bestFit="1" customWidth="1"/>
    <col min="14" max="14" width="33.42578125" bestFit="1" customWidth="1"/>
    <col min="15" max="15" width="35.140625" bestFit="1" customWidth="1"/>
    <col min="16" max="16" width="33.42578125" bestFit="1" customWidth="1"/>
    <col min="17" max="17" width="35.140625" bestFit="1" customWidth="1"/>
    <col min="18" max="18" width="33.42578125" bestFit="1" customWidth="1"/>
    <col min="19" max="19" width="35.140625" bestFit="1" customWidth="1"/>
    <col min="20" max="20" width="33.42578125" bestFit="1" customWidth="1"/>
    <col min="21" max="21" width="35.140625" bestFit="1" customWidth="1"/>
  </cols>
  <sheetData>
    <row r="1" spans="1:11" ht="18" thickBot="1" x14ac:dyDescent="0.35">
      <c r="A1" s="4" t="str">
        <f>'Cover page'!$A$31</f>
        <v>Table 3.3. Claims (median time lost) by Nature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264</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218</v>
      </c>
      <c r="B8" s="9">
        <v>5.2</v>
      </c>
      <c r="C8" s="9">
        <v>5.46</v>
      </c>
      <c r="D8" s="9">
        <v>5.85</v>
      </c>
      <c r="E8" s="9">
        <v>5.85</v>
      </c>
      <c r="F8" s="9">
        <v>6</v>
      </c>
      <c r="G8" s="9">
        <v>6</v>
      </c>
      <c r="H8" s="9">
        <v>6.4</v>
      </c>
      <c r="I8" s="9">
        <v>6.4</v>
      </c>
      <c r="J8" s="9">
        <v>6.5</v>
      </c>
      <c r="K8" s="9" t="s">
        <v>30</v>
      </c>
    </row>
    <row r="9" spans="1:11" x14ac:dyDescent="0.25">
      <c r="A9" s="3" t="s">
        <v>219</v>
      </c>
      <c r="B9" s="9">
        <v>5.4</v>
      </c>
      <c r="C9" s="9">
        <v>5.23</v>
      </c>
      <c r="D9" s="9">
        <v>5.76</v>
      </c>
      <c r="E9" s="9">
        <v>4.4000000000000004</v>
      </c>
      <c r="F9" s="9">
        <v>4.41</v>
      </c>
      <c r="G9" s="9">
        <v>4.67</v>
      </c>
      <c r="H9" s="9">
        <v>4.4000000000000004</v>
      </c>
      <c r="I9" s="9">
        <v>4.4000000000000004</v>
      </c>
      <c r="J9" s="9">
        <v>5.21</v>
      </c>
      <c r="K9" s="9" t="s">
        <v>30</v>
      </c>
    </row>
    <row r="10" spans="1:11" x14ac:dyDescent="0.25">
      <c r="A10" s="11" t="s">
        <v>220</v>
      </c>
      <c r="B10" s="9">
        <v>5.4</v>
      </c>
      <c r="C10" s="9">
        <v>5.23</v>
      </c>
      <c r="D10" s="9">
        <v>5.76</v>
      </c>
      <c r="E10" s="9">
        <v>4.4000000000000004</v>
      </c>
      <c r="F10" s="9">
        <v>4.41</v>
      </c>
      <c r="G10" s="9">
        <v>4.67</v>
      </c>
      <c r="H10" s="9">
        <v>4.4000000000000004</v>
      </c>
      <c r="I10" s="9">
        <v>4.4000000000000004</v>
      </c>
      <c r="J10" s="9">
        <v>5.21</v>
      </c>
      <c r="K10" s="9" t="s">
        <v>30</v>
      </c>
    </row>
    <row r="11" spans="1:11" x14ac:dyDescent="0.25">
      <c r="A11" s="3" t="s">
        <v>221</v>
      </c>
      <c r="B11" s="9">
        <v>8.3699999999999992</v>
      </c>
      <c r="C11" s="9">
        <v>8.6</v>
      </c>
      <c r="D11" s="9">
        <v>9</v>
      </c>
      <c r="E11" s="9">
        <v>9.35</v>
      </c>
      <c r="F11" s="9">
        <v>9.4600000000000009</v>
      </c>
      <c r="G11" s="9">
        <v>9.41</v>
      </c>
      <c r="H11" s="9">
        <v>10</v>
      </c>
      <c r="I11" s="9">
        <v>10</v>
      </c>
      <c r="J11" s="9">
        <v>9.9600000000000009</v>
      </c>
      <c r="K11" s="9" t="s">
        <v>30</v>
      </c>
    </row>
    <row r="12" spans="1:11" x14ac:dyDescent="0.25">
      <c r="A12" s="11" t="s">
        <v>222</v>
      </c>
      <c r="B12" s="9">
        <v>8.3699999999999992</v>
      </c>
      <c r="C12" s="9">
        <v>8.6</v>
      </c>
      <c r="D12" s="9">
        <v>9</v>
      </c>
      <c r="E12" s="9">
        <v>9.35</v>
      </c>
      <c r="F12" s="9">
        <v>9.4600000000000009</v>
      </c>
      <c r="G12" s="9">
        <v>9.41</v>
      </c>
      <c r="H12" s="9">
        <v>10</v>
      </c>
      <c r="I12" s="9">
        <v>10</v>
      </c>
      <c r="J12" s="9">
        <v>9.9600000000000009</v>
      </c>
      <c r="K12" s="9" t="s">
        <v>30</v>
      </c>
    </row>
    <row r="13" spans="1:11" x14ac:dyDescent="0.25">
      <c r="A13" s="3" t="s">
        <v>223</v>
      </c>
      <c r="B13" s="9">
        <v>3.2</v>
      </c>
      <c r="C13" s="9">
        <v>3.32</v>
      </c>
      <c r="D13" s="9">
        <v>3.4</v>
      </c>
      <c r="E13" s="9">
        <v>3.25</v>
      </c>
      <c r="F13" s="9">
        <v>3</v>
      </c>
      <c r="G13" s="9">
        <v>3.07</v>
      </c>
      <c r="H13" s="9">
        <v>3.65</v>
      </c>
      <c r="I13" s="9">
        <v>3.61</v>
      </c>
      <c r="J13" s="9">
        <v>3.4</v>
      </c>
      <c r="K13" s="9" t="s">
        <v>30</v>
      </c>
    </row>
    <row r="14" spans="1:11" x14ac:dyDescent="0.25">
      <c r="A14" s="11" t="s">
        <v>224</v>
      </c>
      <c r="B14" s="9">
        <v>3.2</v>
      </c>
      <c r="C14" s="9">
        <v>3.32</v>
      </c>
      <c r="D14" s="9">
        <v>3.4</v>
      </c>
      <c r="E14" s="9">
        <v>3.25</v>
      </c>
      <c r="F14" s="9">
        <v>3</v>
      </c>
      <c r="G14" s="9">
        <v>3.07</v>
      </c>
      <c r="H14" s="9">
        <v>3.65</v>
      </c>
      <c r="I14" s="9">
        <v>3.61</v>
      </c>
      <c r="J14" s="9">
        <v>3.4</v>
      </c>
      <c r="K14" s="9" t="s">
        <v>30</v>
      </c>
    </row>
    <row r="15" spans="1:11" x14ac:dyDescent="0.25">
      <c r="A15" s="3" t="s">
        <v>225</v>
      </c>
      <c r="B15" s="9">
        <v>2.4050000000000002</v>
      </c>
      <c r="C15" s="9">
        <v>2.2149999999999999</v>
      </c>
      <c r="D15" s="9">
        <v>2.2799999999999998</v>
      </c>
      <c r="E15" s="9">
        <v>2.2000000000000002</v>
      </c>
      <c r="F15" s="9">
        <v>2</v>
      </c>
      <c r="G15" s="9">
        <v>2.3149999999999999</v>
      </c>
      <c r="H15" s="9">
        <v>2.4</v>
      </c>
      <c r="I15" s="9">
        <v>2.46</v>
      </c>
      <c r="J15" s="9">
        <v>2.5750000000000002</v>
      </c>
      <c r="K15" s="9" t="s">
        <v>30</v>
      </c>
    </row>
    <row r="16" spans="1:11" x14ac:dyDescent="0.25">
      <c r="A16" s="11" t="s">
        <v>226</v>
      </c>
      <c r="B16" s="9">
        <v>2.4050000000000002</v>
      </c>
      <c r="C16" s="9">
        <v>2.2149999999999999</v>
      </c>
      <c r="D16" s="9">
        <v>2.2799999999999998</v>
      </c>
      <c r="E16" s="9">
        <v>2.2000000000000002</v>
      </c>
      <c r="F16" s="9">
        <v>2</v>
      </c>
      <c r="G16" s="9">
        <v>2.3149999999999999</v>
      </c>
      <c r="H16" s="9">
        <v>2.4</v>
      </c>
      <c r="I16" s="9">
        <v>2.46</v>
      </c>
      <c r="J16" s="9">
        <v>2.5750000000000002</v>
      </c>
      <c r="K16" s="9" t="s">
        <v>30</v>
      </c>
    </row>
    <row r="17" spans="1:11" x14ac:dyDescent="0.25">
      <c r="A17" s="3" t="s">
        <v>227</v>
      </c>
      <c r="B17" s="9">
        <v>11.6</v>
      </c>
      <c r="C17" s="9">
        <v>11.79</v>
      </c>
      <c r="D17" s="9">
        <v>25.12</v>
      </c>
      <c r="E17" s="9">
        <v>9.1950000000000003</v>
      </c>
      <c r="F17" s="9">
        <v>14.48</v>
      </c>
      <c r="G17" s="9">
        <v>14.445</v>
      </c>
      <c r="H17" s="9">
        <v>11.6</v>
      </c>
      <c r="I17" s="9">
        <v>16.100000000000001</v>
      </c>
      <c r="J17" s="9">
        <v>13.4</v>
      </c>
      <c r="K17" s="9" t="s">
        <v>30</v>
      </c>
    </row>
    <row r="18" spans="1:11" x14ac:dyDescent="0.25">
      <c r="A18" s="11" t="s">
        <v>228</v>
      </c>
      <c r="B18" s="9">
        <v>11.6</v>
      </c>
      <c r="C18" s="9">
        <v>11.79</v>
      </c>
      <c r="D18" s="9">
        <v>25.12</v>
      </c>
      <c r="E18" s="9">
        <v>9.1950000000000003</v>
      </c>
      <c r="F18" s="9">
        <v>14.48</v>
      </c>
      <c r="G18" s="9">
        <v>14.445</v>
      </c>
      <c r="H18" s="9">
        <v>11.6</v>
      </c>
      <c r="I18" s="9">
        <v>16.100000000000001</v>
      </c>
      <c r="J18" s="9">
        <v>13.4</v>
      </c>
      <c r="K18" s="9" t="s">
        <v>30</v>
      </c>
    </row>
    <row r="19" spans="1:11" x14ac:dyDescent="0.25">
      <c r="A19" s="3" t="s">
        <v>229</v>
      </c>
      <c r="B19" s="9">
        <v>5.62</v>
      </c>
      <c r="C19" s="9">
        <v>5.99</v>
      </c>
      <c r="D19" s="9">
        <v>6.33</v>
      </c>
      <c r="E19" s="9">
        <v>6.57</v>
      </c>
      <c r="F19" s="9">
        <v>7</v>
      </c>
      <c r="G19" s="9">
        <v>7</v>
      </c>
      <c r="H19" s="9">
        <v>7.2750000000000004</v>
      </c>
      <c r="I19" s="9">
        <v>7.5</v>
      </c>
      <c r="J19" s="9">
        <v>7.61</v>
      </c>
      <c r="K19" s="9" t="s">
        <v>30</v>
      </c>
    </row>
    <row r="20" spans="1:11" x14ac:dyDescent="0.25">
      <c r="A20" s="11" t="s">
        <v>230</v>
      </c>
      <c r="B20" s="9">
        <v>7.06</v>
      </c>
      <c r="C20" s="9">
        <v>7</v>
      </c>
      <c r="D20" s="9">
        <v>7.4</v>
      </c>
      <c r="E20" s="9">
        <v>7</v>
      </c>
      <c r="F20" s="9">
        <v>7.32</v>
      </c>
      <c r="G20" s="9">
        <v>7.21</v>
      </c>
      <c r="H20" s="9">
        <v>7.89</v>
      </c>
      <c r="I20" s="9">
        <v>8</v>
      </c>
      <c r="J20" s="9">
        <v>8</v>
      </c>
      <c r="K20" s="9" t="s">
        <v>30</v>
      </c>
    </row>
    <row r="21" spans="1:11" x14ac:dyDescent="0.25">
      <c r="A21" s="11" t="s">
        <v>231</v>
      </c>
      <c r="B21" s="9">
        <v>5.5</v>
      </c>
      <c r="C21" s="9">
        <v>5.86</v>
      </c>
      <c r="D21" s="9">
        <v>6.38</v>
      </c>
      <c r="E21" s="9">
        <v>6.4</v>
      </c>
      <c r="F21" s="9">
        <v>6.6449999999999996</v>
      </c>
      <c r="G21" s="9">
        <v>7</v>
      </c>
      <c r="H21" s="9">
        <v>7.4450000000000003</v>
      </c>
      <c r="I21" s="9">
        <v>7.67</v>
      </c>
      <c r="J21" s="9">
        <v>7.71</v>
      </c>
      <c r="K21" s="9" t="s">
        <v>30</v>
      </c>
    </row>
    <row r="22" spans="1:11" x14ac:dyDescent="0.25">
      <c r="A22" s="11" t="s">
        <v>232</v>
      </c>
      <c r="B22" s="9">
        <v>5</v>
      </c>
      <c r="C22" s="9">
        <v>5.0750000000000002</v>
      </c>
      <c r="D22" s="9">
        <v>5.49</v>
      </c>
      <c r="E22" s="9">
        <v>6.05</v>
      </c>
      <c r="F22" s="9">
        <v>7.2</v>
      </c>
      <c r="G22" s="9">
        <v>6.85</v>
      </c>
      <c r="H22" s="9">
        <v>6.34</v>
      </c>
      <c r="I22" s="9">
        <v>6.66</v>
      </c>
      <c r="J22" s="9">
        <v>7.2</v>
      </c>
      <c r="K22" s="9" t="s">
        <v>30</v>
      </c>
    </row>
    <row r="23" spans="1:11" x14ac:dyDescent="0.25">
      <c r="A23" s="3" t="s">
        <v>233</v>
      </c>
      <c r="B23" s="9">
        <v>3.8</v>
      </c>
      <c r="C23" s="9">
        <v>4.3899999999999997</v>
      </c>
      <c r="D23" s="9">
        <v>4.74</v>
      </c>
      <c r="E23" s="9">
        <v>4.7300000000000004</v>
      </c>
      <c r="F23" s="9">
        <v>3.8</v>
      </c>
      <c r="G23" s="9">
        <v>4</v>
      </c>
      <c r="H23" s="9">
        <v>4.49</v>
      </c>
      <c r="I23" s="9">
        <v>5</v>
      </c>
      <c r="J23" s="9">
        <v>5</v>
      </c>
      <c r="K23" s="9" t="s">
        <v>30</v>
      </c>
    </row>
    <row r="24" spans="1:11" x14ac:dyDescent="0.25">
      <c r="A24" s="11" t="s">
        <v>234</v>
      </c>
      <c r="B24" s="9">
        <v>3.8</v>
      </c>
      <c r="C24" s="9">
        <v>4.3899999999999997</v>
      </c>
      <c r="D24" s="9">
        <v>4.74</v>
      </c>
      <c r="E24" s="9">
        <v>4.7300000000000004</v>
      </c>
      <c r="F24" s="9">
        <v>3.8</v>
      </c>
      <c r="G24" s="9">
        <v>4</v>
      </c>
      <c r="H24" s="9">
        <v>4.49</v>
      </c>
      <c r="I24" s="9">
        <v>5</v>
      </c>
      <c r="J24" s="9">
        <v>5</v>
      </c>
      <c r="K24" s="9" t="s">
        <v>30</v>
      </c>
    </row>
    <row r="25" spans="1:11" x14ac:dyDescent="0.25">
      <c r="A25" s="2" t="s">
        <v>235</v>
      </c>
      <c r="B25" s="9">
        <v>11.6</v>
      </c>
      <c r="C25" s="9">
        <v>11.8</v>
      </c>
      <c r="D25" s="9">
        <v>14</v>
      </c>
      <c r="E25" s="9">
        <v>13.73</v>
      </c>
      <c r="F25" s="9">
        <v>13.88</v>
      </c>
      <c r="G25" s="9">
        <v>16.61</v>
      </c>
      <c r="H25" s="9">
        <v>9.9</v>
      </c>
      <c r="I25" s="9">
        <v>11.21</v>
      </c>
      <c r="J25" s="9">
        <v>14.71</v>
      </c>
      <c r="K25" s="9" t="s">
        <v>30</v>
      </c>
    </row>
    <row r="26" spans="1:11" x14ac:dyDescent="0.25">
      <c r="A26" s="3" t="s">
        <v>236</v>
      </c>
      <c r="B26" s="9">
        <v>12</v>
      </c>
      <c r="C26" s="9">
        <v>11.4</v>
      </c>
      <c r="D26" s="9">
        <v>13.4</v>
      </c>
      <c r="E26" s="9">
        <v>12</v>
      </c>
      <c r="F26" s="9">
        <v>10.85</v>
      </c>
      <c r="G26" s="9">
        <v>13.79</v>
      </c>
      <c r="H26" s="9">
        <v>14</v>
      </c>
      <c r="I26" s="9">
        <v>13.21</v>
      </c>
      <c r="J26" s="9">
        <v>12.79</v>
      </c>
      <c r="K26" s="9" t="s">
        <v>30</v>
      </c>
    </row>
    <row r="27" spans="1:11" x14ac:dyDescent="0.25">
      <c r="A27" s="11" t="s">
        <v>237</v>
      </c>
      <c r="B27" s="9">
        <v>11.29</v>
      </c>
      <c r="C27" s="9">
        <v>10.4</v>
      </c>
      <c r="D27" s="9">
        <v>11.6</v>
      </c>
      <c r="E27" s="9">
        <v>12.61</v>
      </c>
      <c r="F27" s="9">
        <v>14.8</v>
      </c>
      <c r="G27" s="9">
        <v>16.395</v>
      </c>
      <c r="H27" s="9">
        <v>16.28</v>
      </c>
      <c r="I27" s="9">
        <v>17</v>
      </c>
      <c r="J27" s="9">
        <v>16.490000000000002</v>
      </c>
      <c r="K27" s="9" t="s">
        <v>30</v>
      </c>
    </row>
    <row r="28" spans="1:11" x14ac:dyDescent="0.25">
      <c r="A28" s="11" t="s">
        <v>238</v>
      </c>
      <c r="B28" s="9">
        <v>14</v>
      </c>
      <c r="C28" s="9">
        <v>13.6</v>
      </c>
      <c r="D28" s="9">
        <v>15.77</v>
      </c>
      <c r="E28" s="9">
        <v>11.82</v>
      </c>
      <c r="F28" s="9">
        <v>9</v>
      </c>
      <c r="G28" s="9">
        <v>15.105</v>
      </c>
      <c r="H28" s="9">
        <v>16</v>
      </c>
      <c r="I28" s="9">
        <v>14.21</v>
      </c>
      <c r="J28" s="9">
        <v>14.2</v>
      </c>
      <c r="K28" s="9" t="s">
        <v>30</v>
      </c>
    </row>
    <row r="29" spans="1:11" x14ac:dyDescent="0.25">
      <c r="A29" s="11" t="s">
        <v>239</v>
      </c>
      <c r="B29" s="9">
        <v>8.2349999999999994</v>
      </c>
      <c r="C29" s="9">
        <v>8.2100000000000009</v>
      </c>
      <c r="D29" s="9">
        <v>9.8049999999999997</v>
      </c>
      <c r="E29" s="9">
        <v>10.18</v>
      </c>
      <c r="F29" s="9">
        <v>11.594999999999999</v>
      </c>
      <c r="G29" s="9">
        <v>11.2</v>
      </c>
      <c r="H29" s="9">
        <v>10.55</v>
      </c>
      <c r="I29" s="9">
        <v>11.4</v>
      </c>
      <c r="J29" s="9">
        <v>10.92</v>
      </c>
      <c r="K29" s="9" t="s">
        <v>30</v>
      </c>
    </row>
    <row r="30" spans="1:11" x14ac:dyDescent="0.25">
      <c r="A30" s="11" t="s">
        <v>240</v>
      </c>
      <c r="B30" s="9">
        <v>12.75</v>
      </c>
      <c r="C30" s="9">
        <v>11.16</v>
      </c>
      <c r="D30" s="9">
        <v>13.79</v>
      </c>
      <c r="E30" s="9">
        <v>12.2</v>
      </c>
      <c r="F30" s="9">
        <v>12.934999999999999</v>
      </c>
      <c r="G30" s="9">
        <v>12.734999999999999</v>
      </c>
      <c r="H30" s="9">
        <v>12.475000000000001</v>
      </c>
      <c r="I30" s="9">
        <v>11.4</v>
      </c>
      <c r="J30" s="9">
        <v>11.41</v>
      </c>
      <c r="K30" s="9" t="s">
        <v>30</v>
      </c>
    </row>
    <row r="31" spans="1:11" x14ac:dyDescent="0.25">
      <c r="A31" s="11" t="s">
        <v>241</v>
      </c>
      <c r="B31" s="9">
        <v>9.7100000000000009</v>
      </c>
      <c r="C31" s="9">
        <v>10.46</v>
      </c>
      <c r="D31" s="9">
        <v>11.6</v>
      </c>
      <c r="E31" s="9">
        <v>11.95</v>
      </c>
      <c r="F31" s="9">
        <v>10.785</v>
      </c>
      <c r="G31" s="9">
        <v>13.05</v>
      </c>
      <c r="H31" s="9">
        <v>13.21</v>
      </c>
      <c r="I31" s="9">
        <v>13</v>
      </c>
      <c r="J31" s="9">
        <v>12.29</v>
      </c>
      <c r="K31" s="9" t="s">
        <v>30</v>
      </c>
    </row>
    <row r="32" spans="1:11" x14ac:dyDescent="0.25">
      <c r="A32" s="11" t="s">
        <v>242</v>
      </c>
      <c r="B32" s="9">
        <v>9</v>
      </c>
      <c r="C32" s="9">
        <v>7.8</v>
      </c>
      <c r="D32" s="9">
        <v>10.6</v>
      </c>
      <c r="E32" s="9">
        <v>12.265000000000001</v>
      </c>
      <c r="F32" s="9">
        <v>9.7899999999999991</v>
      </c>
      <c r="G32" s="9">
        <v>9.81</v>
      </c>
      <c r="H32" s="9">
        <v>8.5299999999999994</v>
      </c>
      <c r="I32" s="9">
        <v>10.205</v>
      </c>
      <c r="J32" s="9">
        <v>7.63</v>
      </c>
      <c r="K32" s="9" t="s">
        <v>30</v>
      </c>
    </row>
    <row r="33" spans="1:11" x14ac:dyDescent="0.25">
      <c r="A33" s="3" t="s">
        <v>243</v>
      </c>
      <c r="B33" s="9">
        <v>20.2</v>
      </c>
      <c r="C33" s="9">
        <v>23</v>
      </c>
      <c r="D33" s="9">
        <v>26.93</v>
      </c>
      <c r="E33" s="9">
        <v>29.39</v>
      </c>
      <c r="F33" s="9">
        <v>33.69</v>
      </c>
      <c r="G33" s="9">
        <v>36.314999999999998</v>
      </c>
      <c r="H33" s="9">
        <v>39.79</v>
      </c>
      <c r="I33" s="9">
        <v>37.6</v>
      </c>
      <c r="J33" s="9">
        <v>34.799999999999997</v>
      </c>
      <c r="K33" s="9" t="s">
        <v>30</v>
      </c>
    </row>
    <row r="34" spans="1:11" x14ac:dyDescent="0.25">
      <c r="A34" s="11" t="s">
        <v>244</v>
      </c>
      <c r="B34" s="9">
        <v>20.2</v>
      </c>
      <c r="C34" s="9">
        <v>23</v>
      </c>
      <c r="D34" s="9">
        <v>26.93</v>
      </c>
      <c r="E34" s="9">
        <v>29.39</v>
      </c>
      <c r="F34" s="9">
        <v>33.69</v>
      </c>
      <c r="G34" s="9">
        <v>36.314999999999998</v>
      </c>
      <c r="H34" s="9">
        <v>39.79</v>
      </c>
      <c r="I34" s="9">
        <v>37.6</v>
      </c>
      <c r="J34" s="9">
        <v>34.799999999999997</v>
      </c>
      <c r="K34" s="9" t="s">
        <v>30</v>
      </c>
    </row>
    <row r="35" spans="1:11" x14ac:dyDescent="0.25">
      <c r="A35" s="3" t="s">
        <v>245</v>
      </c>
      <c r="B35" s="9">
        <v>5.61</v>
      </c>
      <c r="C35" s="9">
        <v>6</v>
      </c>
      <c r="D35" s="9">
        <v>6.2</v>
      </c>
      <c r="E35" s="9">
        <v>6.39</v>
      </c>
      <c r="F35" s="9">
        <v>7</v>
      </c>
      <c r="G35" s="9">
        <v>7.08</v>
      </c>
      <c r="H35" s="9">
        <v>7.4</v>
      </c>
      <c r="I35" s="9">
        <v>7.2</v>
      </c>
      <c r="J35" s="9">
        <v>7.4700000000000006</v>
      </c>
      <c r="K35" s="9" t="s">
        <v>30</v>
      </c>
    </row>
    <row r="36" spans="1:11" x14ac:dyDescent="0.25">
      <c r="A36" s="11" t="s">
        <v>246</v>
      </c>
      <c r="B36" s="9">
        <v>5.61</v>
      </c>
      <c r="C36" s="9">
        <v>6</v>
      </c>
      <c r="D36" s="9">
        <v>6.2</v>
      </c>
      <c r="E36" s="9">
        <v>6.39</v>
      </c>
      <c r="F36" s="9">
        <v>7</v>
      </c>
      <c r="G36" s="9">
        <v>7.08</v>
      </c>
      <c r="H36" s="9">
        <v>7.4</v>
      </c>
      <c r="I36" s="9">
        <v>7.2</v>
      </c>
      <c r="J36" s="9">
        <v>7.4700000000000006</v>
      </c>
      <c r="K36" s="9" t="s">
        <v>30</v>
      </c>
    </row>
    <row r="37" spans="1:11" x14ac:dyDescent="0.25">
      <c r="A37" s="3" t="s">
        <v>247</v>
      </c>
      <c r="B37" s="9">
        <v>3.7050000000000001</v>
      </c>
      <c r="C37" s="9">
        <v>3.165</v>
      </c>
      <c r="D37" s="9">
        <v>3.45</v>
      </c>
      <c r="E37" s="9">
        <v>3.2</v>
      </c>
      <c r="F37" s="9">
        <v>3.6</v>
      </c>
      <c r="G37" s="9">
        <v>4</v>
      </c>
      <c r="H37" s="9">
        <v>3.74</v>
      </c>
      <c r="I37" s="9">
        <v>4.6100000000000003</v>
      </c>
      <c r="J37" s="9">
        <v>3.2</v>
      </c>
      <c r="K37" s="9" t="s">
        <v>30</v>
      </c>
    </row>
    <row r="38" spans="1:11" x14ac:dyDescent="0.25">
      <c r="A38" s="11" t="s">
        <v>248</v>
      </c>
      <c r="B38" s="9">
        <v>3.7050000000000001</v>
      </c>
      <c r="C38" s="9">
        <v>3.165</v>
      </c>
      <c r="D38" s="9">
        <v>3.45</v>
      </c>
      <c r="E38" s="9">
        <v>3.2</v>
      </c>
      <c r="F38" s="9">
        <v>3.6</v>
      </c>
      <c r="G38" s="9">
        <v>4</v>
      </c>
      <c r="H38" s="9">
        <v>3.74</v>
      </c>
      <c r="I38" s="9">
        <v>4.6100000000000003</v>
      </c>
      <c r="J38" s="9">
        <v>3.2</v>
      </c>
      <c r="K38" s="9" t="s">
        <v>30</v>
      </c>
    </row>
    <row r="39" spans="1:11" x14ac:dyDescent="0.25">
      <c r="A39" s="3" t="s">
        <v>249</v>
      </c>
      <c r="B39" s="9">
        <v>10</v>
      </c>
      <c r="C39" s="9">
        <v>10.6</v>
      </c>
      <c r="D39" s="9">
        <v>11</v>
      </c>
      <c r="E39" s="9">
        <v>11</v>
      </c>
      <c r="F39" s="9">
        <v>13.36</v>
      </c>
      <c r="G39" s="9">
        <v>14</v>
      </c>
      <c r="H39" s="9">
        <v>15</v>
      </c>
      <c r="I39" s="9">
        <v>14.02</v>
      </c>
      <c r="J39" s="9">
        <v>15.23</v>
      </c>
      <c r="K39" s="9" t="s">
        <v>30</v>
      </c>
    </row>
    <row r="40" spans="1:11" x14ac:dyDescent="0.25">
      <c r="A40" s="11" t="s">
        <v>250</v>
      </c>
      <c r="B40" s="9">
        <v>10</v>
      </c>
      <c r="C40" s="9">
        <v>10.6</v>
      </c>
      <c r="D40" s="9">
        <v>11</v>
      </c>
      <c r="E40" s="9">
        <v>11</v>
      </c>
      <c r="F40" s="9">
        <v>13.36</v>
      </c>
      <c r="G40" s="9">
        <v>14</v>
      </c>
      <c r="H40" s="9">
        <v>15</v>
      </c>
      <c r="I40" s="9">
        <v>14.02</v>
      </c>
      <c r="J40" s="9">
        <v>15.23</v>
      </c>
      <c r="K40" s="9" t="s">
        <v>30</v>
      </c>
    </row>
    <row r="41" spans="1:11" x14ac:dyDescent="0.25">
      <c r="A41" s="3" t="s">
        <v>251</v>
      </c>
      <c r="B41" s="9">
        <v>6</v>
      </c>
      <c r="C41" s="9">
        <v>7.79</v>
      </c>
      <c r="D41" s="9">
        <v>6</v>
      </c>
      <c r="E41" s="9">
        <v>22.015000000000001</v>
      </c>
      <c r="F41" s="9">
        <v>15</v>
      </c>
      <c r="G41" s="9">
        <v>9.2050000000000001</v>
      </c>
      <c r="H41" s="9">
        <v>6.2</v>
      </c>
      <c r="I41" s="9">
        <v>9.6</v>
      </c>
      <c r="J41" s="9">
        <v>8.0650000000000013</v>
      </c>
      <c r="K41" s="9" t="s">
        <v>30</v>
      </c>
    </row>
    <row r="42" spans="1:11" x14ac:dyDescent="0.25">
      <c r="A42" s="11" t="s">
        <v>252</v>
      </c>
      <c r="B42" s="9">
        <v>6</v>
      </c>
      <c r="C42" s="9">
        <v>7.79</v>
      </c>
      <c r="D42" s="9">
        <v>6</v>
      </c>
      <c r="E42" s="9">
        <v>22.015000000000001</v>
      </c>
      <c r="F42" s="9">
        <v>15</v>
      </c>
      <c r="G42" s="9">
        <v>9.2050000000000001</v>
      </c>
      <c r="H42" s="9">
        <v>6.2</v>
      </c>
      <c r="I42" s="9">
        <v>9.6</v>
      </c>
      <c r="J42" s="9">
        <v>8.0650000000000013</v>
      </c>
      <c r="K42" s="9" t="s">
        <v>30</v>
      </c>
    </row>
    <row r="43" spans="1:11" x14ac:dyDescent="0.25">
      <c r="A43" s="3" t="s">
        <v>253</v>
      </c>
      <c r="B43" s="9">
        <v>10.715</v>
      </c>
      <c r="C43" s="9">
        <v>10.41</v>
      </c>
      <c r="D43" s="9">
        <v>15.39</v>
      </c>
      <c r="E43" s="9">
        <v>12</v>
      </c>
      <c r="F43" s="9">
        <v>11.684999999999999</v>
      </c>
      <c r="G43" s="9">
        <v>15.18</v>
      </c>
      <c r="H43" s="9">
        <v>17.440000000000001</v>
      </c>
      <c r="I43" s="9">
        <v>13.504999999999999</v>
      </c>
      <c r="J43" s="9">
        <v>15.905000000000001</v>
      </c>
      <c r="K43" s="9" t="s">
        <v>30</v>
      </c>
    </row>
    <row r="44" spans="1:11" x14ac:dyDescent="0.25">
      <c r="A44" s="11" t="s">
        <v>254</v>
      </c>
      <c r="B44" s="9">
        <v>10.715</v>
      </c>
      <c r="C44" s="9">
        <v>10.41</v>
      </c>
      <c r="D44" s="9">
        <v>15.39</v>
      </c>
      <c r="E44" s="9">
        <v>12</v>
      </c>
      <c r="F44" s="9">
        <v>11.684999999999999</v>
      </c>
      <c r="G44" s="9">
        <v>15.18</v>
      </c>
      <c r="H44" s="9">
        <v>17.440000000000001</v>
      </c>
      <c r="I44" s="9">
        <v>13.504999999999999</v>
      </c>
      <c r="J44" s="9">
        <v>15.905000000000001</v>
      </c>
      <c r="K44" s="9" t="s">
        <v>30</v>
      </c>
    </row>
    <row r="45" spans="1:11" x14ac:dyDescent="0.25">
      <c r="A45" s="3" t="s">
        <v>255</v>
      </c>
      <c r="B45" s="9">
        <v>3.55</v>
      </c>
      <c r="C45" s="9">
        <v>3.88</v>
      </c>
      <c r="D45" s="9">
        <v>3</v>
      </c>
      <c r="E45" s="9">
        <v>2.4</v>
      </c>
      <c r="F45" s="9">
        <v>4</v>
      </c>
      <c r="G45" s="9">
        <v>5.49</v>
      </c>
      <c r="H45" s="9">
        <v>1.26</v>
      </c>
      <c r="I45" s="9">
        <v>1.19</v>
      </c>
      <c r="J45" s="9">
        <v>1.06</v>
      </c>
      <c r="K45" s="9" t="s">
        <v>30</v>
      </c>
    </row>
    <row r="46" spans="1:11" x14ac:dyDescent="0.25">
      <c r="A46" s="11" t="s">
        <v>256</v>
      </c>
      <c r="B46" s="9">
        <v>3.55</v>
      </c>
      <c r="C46" s="9">
        <v>3.88</v>
      </c>
      <c r="D46" s="9">
        <v>3</v>
      </c>
      <c r="E46" s="9">
        <v>2.4</v>
      </c>
      <c r="F46" s="9">
        <v>4</v>
      </c>
      <c r="G46" s="9">
        <v>5.49</v>
      </c>
      <c r="H46" s="9">
        <v>1.26</v>
      </c>
      <c r="I46" s="9">
        <v>1.19</v>
      </c>
      <c r="J46" s="9">
        <v>1.06</v>
      </c>
      <c r="K46" s="9" t="s">
        <v>30</v>
      </c>
    </row>
    <row r="47" spans="1:11" x14ac:dyDescent="0.25">
      <c r="A47" s="3" t="s">
        <v>257</v>
      </c>
      <c r="B47" s="9">
        <v>6.25</v>
      </c>
      <c r="C47" s="9">
        <v>4.6050000000000004</v>
      </c>
      <c r="D47" s="9">
        <v>9.49</v>
      </c>
      <c r="E47" s="9">
        <v>7.8900000000000006</v>
      </c>
      <c r="F47" s="9">
        <v>11.275</v>
      </c>
      <c r="G47" s="9">
        <v>11.8</v>
      </c>
      <c r="H47" s="9">
        <v>10.99</v>
      </c>
      <c r="I47" s="9">
        <v>13</v>
      </c>
      <c r="J47" s="9">
        <v>5.14</v>
      </c>
      <c r="K47" s="9" t="s">
        <v>30</v>
      </c>
    </row>
    <row r="48" spans="1:11" x14ac:dyDescent="0.25">
      <c r="A48" s="11" t="s">
        <v>258</v>
      </c>
      <c r="B48" s="9">
        <v>6.25</v>
      </c>
      <c r="C48" s="9">
        <v>4.6050000000000004</v>
      </c>
      <c r="D48" s="9">
        <v>9.49</v>
      </c>
      <c r="E48" s="9">
        <v>7.8900000000000006</v>
      </c>
      <c r="F48" s="9">
        <v>11.275</v>
      </c>
      <c r="G48" s="9">
        <v>11.8</v>
      </c>
      <c r="H48" s="9">
        <v>10.99</v>
      </c>
      <c r="I48" s="9">
        <v>13</v>
      </c>
      <c r="J48" s="9">
        <v>5.14</v>
      </c>
      <c r="K48" s="9" t="s">
        <v>30</v>
      </c>
    </row>
    <row r="49" spans="1:11" x14ac:dyDescent="0.25">
      <c r="A49" s="3" t="s">
        <v>259</v>
      </c>
      <c r="B49" s="9">
        <v>6.05</v>
      </c>
      <c r="C49" s="9">
        <v>12.4</v>
      </c>
      <c r="D49" s="9">
        <v>10.96</v>
      </c>
      <c r="E49" s="9">
        <v>4.82</v>
      </c>
      <c r="F49" s="9">
        <v>7.18</v>
      </c>
      <c r="G49" s="9">
        <v>9.8000000000000007</v>
      </c>
      <c r="H49" s="9">
        <v>11.19</v>
      </c>
      <c r="I49" s="9">
        <v>17.649999999999999</v>
      </c>
      <c r="J49" s="9">
        <v>10.085000000000001</v>
      </c>
      <c r="K49" s="9" t="s">
        <v>30</v>
      </c>
    </row>
    <row r="50" spans="1:11" x14ac:dyDescent="0.25">
      <c r="A50" s="11" t="s">
        <v>260</v>
      </c>
      <c r="B50" s="9">
        <v>6.05</v>
      </c>
      <c r="C50" s="9">
        <v>12.4</v>
      </c>
      <c r="D50" s="9">
        <v>10.96</v>
      </c>
      <c r="E50" s="9">
        <v>4.82</v>
      </c>
      <c r="F50" s="9">
        <v>7.18</v>
      </c>
      <c r="G50" s="9">
        <v>9.8000000000000007</v>
      </c>
      <c r="H50" s="9">
        <v>11.19</v>
      </c>
      <c r="I50" s="9">
        <v>17.649999999999999</v>
      </c>
      <c r="J50" s="9">
        <v>10.085000000000001</v>
      </c>
      <c r="K50" s="9" t="s">
        <v>30</v>
      </c>
    </row>
    <row r="51" spans="1:11" x14ac:dyDescent="0.25">
      <c r="A51" s="3" t="s">
        <v>261</v>
      </c>
      <c r="B51" s="9">
        <v>4.84</v>
      </c>
      <c r="C51" s="9">
        <v>7.4</v>
      </c>
      <c r="D51" s="9">
        <v>4.2850000000000001</v>
      </c>
      <c r="E51" s="9">
        <v>4.5999999999999996</v>
      </c>
      <c r="F51" s="9">
        <v>4.8</v>
      </c>
      <c r="G51" s="9">
        <v>5.5</v>
      </c>
      <c r="H51" s="9">
        <v>4.7799999999999994</v>
      </c>
      <c r="I51" s="9">
        <v>4.585</v>
      </c>
      <c r="J51" s="9">
        <v>4</v>
      </c>
      <c r="K51" s="9" t="s">
        <v>30</v>
      </c>
    </row>
    <row r="52" spans="1:11" x14ac:dyDescent="0.25">
      <c r="A52" s="11" t="s">
        <v>262</v>
      </c>
      <c r="B52" s="9">
        <v>4.84</v>
      </c>
      <c r="C52" s="9">
        <v>7.4</v>
      </c>
      <c r="D52" s="9">
        <v>4.2850000000000001</v>
      </c>
      <c r="E52" s="9">
        <v>4.5999999999999996</v>
      </c>
      <c r="F52" s="9">
        <v>4.8</v>
      </c>
      <c r="G52" s="9">
        <v>5.5</v>
      </c>
      <c r="H52" s="9">
        <v>4.7799999999999994</v>
      </c>
      <c r="I52" s="9">
        <v>4.585</v>
      </c>
      <c r="J52" s="9">
        <v>4</v>
      </c>
      <c r="K52" s="9" t="s">
        <v>30</v>
      </c>
    </row>
    <row r="53" spans="1:11" x14ac:dyDescent="0.25">
      <c r="A53" s="2" t="s">
        <v>154</v>
      </c>
      <c r="B53" s="9">
        <v>6.32</v>
      </c>
      <c r="C53" s="9">
        <v>6.61</v>
      </c>
      <c r="D53" s="9">
        <v>7.2</v>
      </c>
      <c r="E53" s="9">
        <v>7.2</v>
      </c>
      <c r="F53" s="9">
        <v>7.5</v>
      </c>
      <c r="G53" s="9">
        <v>8</v>
      </c>
      <c r="H53" s="9">
        <v>7.05</v>
      </c>
      <c r="I53" s="9">
        <v>7.55</v>
      </c>
      <c r="J53" s="9">
        <v>8.2100000000000009</v>
      </c>
      <c r="K53" s="9" t="s">
        <v>30</v>
      </c>
    </row>
  </sheetData>
  <hyperlinks>
    <hyperlink ref="A2" location="'Cover page'!A1" display="'Cover page'!A1" xr:uid="{A83CA0E6-4FB0-4ECA-B1B1-022BBBEE1427}"/>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6889-760C-4811-9C4B-F4915B1AE7C6}">
  <dimension ref="A1:K74"/>
  <sheetViews>
    <sheetView zoomScale="85" zoomScaleNormal="85" workbookViewId="0">
      <selection activeCell="B2" sqref="B2"/>
    </sheetView>
  </sheetViews>
  <sheetFormatPr defaultRowHeight="15" x14ac:dyDescent="0.25"/>
  <cols>
    <col min="1" max="1" width="83"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page'!$A$33</f>
        <v>Table 4.1. Claims (count) by Mechanism (TOOCS Sub major group), 10 years to 2024-25</v>
      </c>
      <c r="B1" s="6"/>
    </row>
    <row r="2" spans="1:11" ht="14.45" customHeight="1"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265</v>
      </c>
      <c r="B8" s="8">
        <v>22982</v>
      </c>
      <c r="C8" s="8">
        <v>24397</v>
      </c>
      <c r="D8" s="8">
        <v>24795</v>
      </c>
      <c r="E8" s="8">
        <v>26328</v>
      </c>
      <c r="F8" s="8">
        <v>27777</v>
      </c>
      <c r="G8" s="8">
        <v>30191</v>
      </c>
      <c r="H8" s="8">
        <v>29439</v>
      </c>
      <c r="I8" s="8">
        <v>31589</v>
      </c>
      <c r="J8" s="8">
        <v>32769</v>
      </c>
      <c r="K8" s="8">
        <v>32702</v>
      </c>
    </row>
    <row r="9" spans="1:11" x14ac:dyDescent="0.25">
      <c r="A9" s="3" t="s">
        <v>411</v>
      </c>
      <c r="B9" s="8">
        <v>6354</v>
      </c>
      <c r="C9" s="8">
        <v>6721</v>
      </c>
      <c r="D9" s="8">
        <v>6536</v>
      </c>
      <c r="E9" s="8">
        <v>6813</v>
      </c>
      <c r="F9" s="8">
        <v>6881</v>
      </c>
      <c r="G9" s="8">
        <v>6748</v>
      </c>
      <c r="H9" s="8">
        <v>6939</v>
      </c>
      <c r="I9" s="8">
        <v>7452</v>
      </c>
      <c r="J9" s="8">
        <v>7971</v>
      </c>
      <c r="K9" s="8">
        <v>8169</v>
      </c>
    </row>
    <row r="10" spans="1:11" x14ac:dyDescent="0.25">
      <c r="A10" s="3" t="s">
        <v>412</v>
      </c>
      <c r="B10" s="8">
        <v>14748</v>
      </c>
      <c r="C10" s="8">
        <v>15651</v>
      </c>
      <c r="D10" s="8">
        <v>16425</v>
      </c>
      <c r="E10" s="8">
        <v>17394</v>
      </c>
      <c r="F10" s="8">
        <v>18831</v>
      </c>
      <c r="G10" s="8">
        <v>21042</v>
      </c>
      <c r="H10" s="8">
        <v>20222</v>
      </c>
      <c r="I10" s="8">
        <v>21920</v>
      </c>
      <c r="J10" s="8">
        <v>22382</v>
      </c>
      <c r="K10" s="8">
        <v>22046</v>
      </c>
    </row>
    <row r="11" spans="1:11" x14ac:dyDescent="0.25">
      <c r="A11" s="3" t="s">
        <v>413</v>
      </c>
      <c r="B11" s="8">
        <v>1880</v>
      </c>
      <c r="C11" s="8">
        <v>2025</v>
      </c>
      <c r="D11" s="8">
        <v>1834</v>
      </c>
      <c r="E11" s="8">
        <v>2121</v>
      </c>
      <c r="F11" s="8">
        <v>2065</v>
      </c>
      <c r="G11" s="8">
        <v>2401</v>
      </c>
      <c r="H11" s="8">
        <v>2278</v>
      </c>
      <c r="I11" s="8">
        <v>2217</v>
      </c>
      <c r="J11" s="8">
        <v>2416</v>
      </c>
      <c r="K11" s="8">
        <v>2487</v>
      </c>
    </row>
    <row r="12" spans="1:11" x14ac:dyDescent="0.25">
      <c r="A12" s="2" t="s">
        <v>266</v>
      </c>
      <c r="B12" s="8">
        <v>7369</v>
      </c>
      <c r="C12" s="8">
        <v>7703</v>
      </c>
      <c r="D12" s="8">
        <v>7474</v>
      </c>
      <c r="E12" s="8">
        <v>7718</v>
      </c>
      <c r="F12" s="8">
        <v>8565</v>
      </c>
      <c r="G12" s="8">
        <v>9471</v>
      </c>
      <c r="H12" s="8">
        <v>8756</v>
      </c>
      <c r="I12" s="8">
        <v>9448</v>
      </c>
      <c r="J12" s="8">
        <v>10075</v>
      </c>
      <c r="K12" s="8">
        <v>10014</v>
      </c>
    </row>
    <row r="13" spans="1:11" x14ac:dyDescent="0.25">
      <c r="A13" s="3" t="s">
        <v>414</v>
      </c>
      <c r="B13" s="8">
        <v>3314</v>
      </c>
      <c r="C13" s="8">
        <v>3447</v>
      </c>
      <c r="D13" s="8">
        <v>3403</v>
      </c>
      <c r="E13" s="8">
        <v>3766</v>
      </c>
      <c r="F13" s="8">
        <v>3997</v>
      </c>
      <c r="G13" s="8">
        <v>4388</v>
      </c>
      <c r="H13" s="8">
        <v>4339</v>
      </c>
      <c r="I13" s="8">
        <v>4676</v>
      </c>
      <c r="J13" s="8">
        <v>5143</v>
      </c>
      <c r="K13" s="8">
        <v>5116</v>
      </c>
    </row>
    <row r="14" spans="1:11" x14ac:dyDescent="0.25">
      <c r="A14" s="3" t="s">
        <v>415</v>
      </c>
      <c r="B14" s="8">
        <v>4017</v>
      </c>
      <c r="C14" s="8">
        <v>4217</v>
      </c>
      <c r="D14" s="8">
        <v>4019</v>
      </c>
      <c r="E14" s="8">
        <v>3900</v>
      </c>
      <c r="F14" s="8">
        <v>4519</v>
      </c>
      <c r="G14" s="8">
        <v>5022</v>
      </c>
      <c r="H14" s="8">
        <v>4346</v>
      </c>
      <c r="I14" s="8">
        <v>4686</v>
      </c>
      <c r="J14" s="8">
        <v>4849</v>
      </c>
      <c r="K14" s="8">
        <v>4836</v>
      </c>
    </row>
    <row r="15" spans="1:11" x14ac:dyDescent="0.25">
      <c r="A15" s="3" t="s">
        <v>416</v>
      </c>
      <c r="B15" s="8">
        <v>38</v>
      </c>
      <c r="C15" s="8">
        <v>39</v>
      </c>
      <c r="D15" s="8">
        <v>52</v>
      </c>
      <c r="E15" s="8">
        <v>52</v>
      </c>
      <c r="F15" s="8">
        <v>49</v>
      </c>
      <c r="G15" s="8">
        <v>61</v>
      </c>
      <c r="H15" s="8">
        <v>71</v>
      </c>
      <c r="I15" s="8">
        <v>86</v>
      </c>
      <c r="J15" s="8">
        <v>83</v>
      </c>
      <c r="K15" s="8">
        <v>62</v>
      </c>
    </row>
    <row r="16" spans="1:11" x14ac:dyDescent="0.25">
      <c r="A16" s="2" t="s">
        <v>267</v>
      </c>
      <c r="B16" s="8">
        <v>15031</v>
      </c>
      <c r="C16" s="8">
        <v>15703</v>
      </c>
      <c r="D16" s="8">
        <v>16530</v>
      </c>
      <c r="E16" s="8">
        <v>18295</v>
      </c>
      <c r="F16" s="8">
        <v>19084</v>
      </c>
      <c r="G16" s="8">
        <v>20027</v>
      </c>
      <c r="H16" s="8">
        <v>20039</v>
      </c>
      <c r="I16" s="8">
        <v>22929</v>
      </c>
      <c r="J16" s="8">
        <v>23793</v>
      </c>
      <c r="K16" s="8">
        <v>23824</v>
      </c>
    </row>
    <row r="17" spans="1:11" x14ac:dyDescent="0.25">
      <c r="A17" s="3" t="s">
        <v>417</v>
      </c>
      <c r="B17" s="8">
        <v>3312</v>
      </c>
      <c r="C17" s="8">
        <v>3472</v>
      </c>
      <c r="D17" s="8">
        <v>3459</v>
      </c>
      <c r="E17" s="8">
        <v>3632</v>
      </c>
      <c r="F17" s="8">
        <v>3815</v>
      </c>
      <c r="G17" s="8">
        <v>3770</v>
      </c>
      <c r="H17" s="8">
        <v>3746</v>
      </c>
      <c r="I17" s="8">
        <v>4338</v>
      </c>
      <c r="J17" s="8">
        <v>4484</v>
      </c>
      <c r="K17" s="8">
        <v>4553</v>
      </c>
    </row>
    <row r="18" spans="1:11" x14ac:dyDescent="0.25">
      <c r="A18" s="3" t="s">
        <v>418</v>
      </c>
      <c r="B18" s="8">
        <v>272</v>
      </c>
      <c r="C18" s="8">
        <v>235</v>
      </c>
      <c r="D18" s="8">
        <v>298</v>
      </c>
      <c r="E18" s="8">
        <v>328</v>
      </c>
      <c r="F18" s="8">
        <v>400</v>
      </c>
      <c r="G18" s="8">
        <v>499</v>
      </c>
      <c r="H18" s="8">
        <v>500</v>
      </c>
      <c r="I18" s="8">
        <v>563</v>
      </c>
      <c r="J18" s="8">
        <v>574</v>
      </c>
      <c r="K18" s="8">
        <v>614</v>
      </c>
    </row>
    <row r="19" spans="1:11" x14ac:dyDescent="0.25">
      <c r="A19" s="3" t="s">
        <v>419</v>
      </c>
      <c r="B19" s="8">
        <v>648</v>
      </c>
      <c r="C19" s="8">
        <v>666</v>
      </c>
      <c r="D19" s="8">
        <v>662</v>
      </c>
      <c r="E19" s="8">
        <v>692</v>
      </c>
      <c r="F19" s="8">
        <v>751</v>
      </c>
      <c r="G19" s="8">
        <v>796</v>
      </c>
      <c r="H19" s="8">
        <v>744</v>
      </c>
      <c r="I19" s="8">
        <v>738</v>
      </c>
      <c r="J19" s="8">
        <v>829</v>
      </c>
      <c r="K19" s="8">
        <v>826</v>
      </c>
    </row>
    <row r="20" spans="1:11" x14ac:dyDescent="0.25">
      <c r="A20" s="3" t="s">
        <v>420</v>
      </c>
      <c r="B20" s="8">
        <v>821</v>
      </c>
      <c r="C20" s="8">
        <v>923</v>
      </c>
      <c r="D20" s="8">
        <v>1046</v>
      </c>
      <c r="E20" s="8">
        <v>1254</v>
      </c>
      <c r="F20" s="8">
        <v>1245</v>
      </c>
      <c r="G20" s="8">
        <v>1093</v>
      </c>
      <c r="H20" s="8">
        <v>829</v>
      </c>
      <c r="I20" s="8">
        <v>1030</v>
      </c>
      <c r="J20" s="8">
        <v>1199</v>
      </c>
      <c r="K20" s="8">
        <v>1143</v>
      </c>
    </row>
    <row r="21" spans="1:11" x14ac:dyDescent="0.25">
      <c r="A21" s="3" t="s">
        <v>421</v>
      </c>
      <c r="B21" s="8">
        <v>923</v>
      </c>
      <c r="C21" s="8">
        <v>1104</v>
      </c>
      <c r="D21" s="8">
        <v>921</v>
      </c>
      <c r="E21" s="8">
        <v>1040</v>
      </c>
      <c r="F21" s="8">
        <v>1188</v>
      </c>
      <c r="G21" s="8">
        <v>1110</v>
      </c>
      <c r="H21" s="8">
        <v>1016</v>
      </c>
      <c r="I21" s="8">
        <v>1280</v>
      </c>
      <c r="J21" s="8">
        <v>1289</v>
      </c>
      <c r="K21" s="8">
        <v>1291</v>
      </c>
    </row>
    <row r="22" spans="1:11" x14ac:dyDescent="0.25">
      <c r="A22" s="3" t="s">
        <v>422</v>
      </c>
      <c r="B22" s="8">
        <v>1962</v>
      </c>
      <c r="C22" s="8">
        <v>2024</v>
      </c>
      <c r="D22" s="8">
        <v>2222</v>
      </c>
      <c r="E22" s="8">
        <v>2597</v>
      </c>
      <c r="F22" s="8">
        <v>2341</v>
      </c>
      <c r="G22" s="8">
        <v>2354</v>
      </c>
      <c r="H22" s="8">
        <v>2515</v>
      </c>
      <c r="I22" s="8">
        <v>2722</v>
      </c>
      <c r="J22" s="8">
        <v>3002</v>
      </c>
      <c r="K22" s="8">
        <v>2768</v>
      </c>
    </row>
    <row r="23" spans="1:11" x14ac:dyDescent="0.25">
      <c r="A23" s="3" t="s">
        <v>423</v>
      </c>
      <c r="B23" s="8">
        <v>71</v>
      </c>
      <c r="C23" s="8">
        <v>77</v>
      </c>
      <c r="D23" s="8">
        <v>101</v>
      </c>
      <c r="E23" s="8">
        <v>133</v>
      </c>
      <c r="F23" s="8">
        <v>126</v>
      </c>
      <c r="G23" s="8">
        <v>102</v>
      </c>
      <c r="H23" s="8">
        <v>136</v>
      </c>
      <c r="I23" s="8">
        <v>202</v>
      </c>
      <c r="J23" s="8">
        <v>168</v>
      </c>
      <c r="K23" s="8">
        <v>151</v>
      </c>
    </row>
    <row r="24" spans="1:11" x14ac:dyDescent="0.25">
      <c r="A24" s="3" t="s">
        <v>424</v>
      </c>
      <c r="B24" s="8">
        <v>5058</v>
      </c>
      <c r="C24" s="8">
        <v>4956</v>
      </c>
      <c r="D24" s="8">
        <v>5581</v>
      </c>
      <c r="E24" s="8">
        <v>6026</v>
      </c>
      <c r="F24" s="8">
        <v>6231</v>
      </c>
      <c r="G24" s="8">
        <v>6621</v>
      </c>
      <c r="H24" s="8">
        <v>6926</v>
      </c>
      <c r="I24" s="8">
        <v>7745</v>
      </c>
      <c r="J24" s="8">
        <v>7472</v>
      </c>
      <c r="K24" s="8">
        <v>7260</v>
      </c>
    </row>
    <row r="25" spans="1:11" x14ac:dyDescent="0.25">
      <c r="A25" s="3" t="s">
        <v>425</v>
      </c>
      <c r="B25" s="8">
        <v>1964</v>
      </c>
      <c r="C25" s="8">
        <v>2246</v>
      </c>
      <c r="D25" s="8">
        <v>2240</v>
      </c>
      <c r="E25" s="8">
        <v>2593</v>
      </c>
      <c r="F25" s="8">
        <v>2987</v>
      </c>
      <c r="G25" s="8">
        <v>3682</v>
      </c>
      <c r="H25" s="8">
        <v>3627</v>
      </c>
      <c r="I25" s="8">
        <v>4311</v>
      </c>
      <c r="J25" s="8">
        <v>4776</v>
      </c>
      <c r="K25" s="8">
        <v>5218</v>
      </c>
    </row>
    <row r="26" spans="1:11" x14ac:dyDescent="0.25">
      <c r="A26" s="2" t="s">
        <v>268</v>
      </c>
      <c r="B26" s="8">
        <v>128</v>
      </c>
      <c r="C26" s="8">
        <v>118</v>
      </c>
      <c r="D26" s="8">
        <v>137</v>
      </c>
      <c r="E26" s="8">
        <v>169</v>
      </c>
      <c r="F26" s="8">
        <v>149</v>
      </c>
      <c r="G26" s="8">
        <v>180</v>
      </c>
      <c r="H26" s="8">
        <v>138</v>
      </c>
      <c r="I26" s="8">
        <v>250</v>
      </c>
      <c r="J26" s="8">
        <v>209</v>
      </c>
      <c r="K26" s="8">
        <v>189</v>
      </c>
    </row>
    <row r="27" spans="1:11" x14ac:dyDescent="0.25">
      <c r="A27" s="3" t="s">
        <v>426</v>
      </c>
      <c r="B27" s="8">
        <v>33</v>
      </c>
      <c r="C27" s="8">
        <v>24</v>
      </c>
      <c r="D27" s="8">
        <v>35</v>
      </c>
      <c r="E27" s="8">
        <v>32</v>
      </c>
      <c r="F27" s="8">
        <v>46</v>
      </c>
      <c r="G27" s="8">
        <v>53</v>
      </c>
      <c r="H27" s="8">
        <v>32</v>
      </c>
      <c r="I27" s="8">
        <v>46</v>
      </c>
      <c r="J27" s="8">
        <v>43</v>
      </c>
      <c r="K27" s="8">
        <v>52</v>
      </c>
    </row>
    <row r="28" spans="1:11" x14ac:dyDescent="0.25">
      <c r="A28" s="3" t="s">
        <v>427</v>
      </c>
      <c r="B28" s="8">
        <v>10</v>
      </c>
      <c r="C28" s="8">
        <v>6</v>
      </c>
      <c r="D28" s="8">
        <v>12</v>
      </c>
      <c r="E28" s="8">
        <v>17</v>
      </c>
      <c r="F28" s="8">
        <v>13</v>
      </c>
      <c r="G28" s="8">
        <v>20</v>
      </c>
      <c r="H28" s="8">
        <v>18</v>
      </c>
      <c r="I28" s="8">
        <v>12</v>
      </c>
      <c r="J28" s="8">
        <v>16</v>
      </c>
      <c r="K28" s="8">
        <v>12</v>
      </c>
    </row>
    <row r="29" spans="1:11" x14ac:dyDescent="0.25">
      <c r="A29" s="3" t="s">
        <v>428</v>
      </c>
      <c r="B29" s="8">
        <v>51</v>
      </c>
      <c r="C29" s="8">
        <v>48</v>
      </c>
      <c r="D29" s="8">
        <v>48</v>
      </c>
      <c r="E29" s="8">
        <v>72</v>
      </c>
      <c r="F29" s="8">
        <v>52</v>
      </c>
      <c r="G29" s="8">
        <v>45</v>
      </c>
      <c r="H29" s="8">
        <v>56</v>
      </c>
      <c r="I29" s="8">
        <v>54</v>
      </c>
      <c r="J29" s="8">
        <v>73</v>
      </c>
      <c r="K29" s="8">
        <v>55</v>
      </c>
    </row>
    <row r="30" spans="1:11" x14ac:dyDescent="0.25">
      <c r="A30" s="3" t="s">
        <v>429</v>
      </c>
      <c r="B30" s="8">
        <v>34</v>
      </c>
      <c r="C30" s="8">
        <v>40</v>
      </c>
      <c r="D30" s="8">
        <v>42</v>
      </c>
      <c r="E30" s="8">
        <v>48</v>
      </c>
      <c r="F30" s="8">
        <v>38</v>
      </c>
      <c r="G30" s="8">
        <v>62</v>
      </c>
      <c r="H30" s="8">
        <v>32</v>
      </c>
      <c r="I30" s="8">
        <v>138</v>
      </c>
      <c r="J30" s="8">
        <v>77</v>
      </c>
      <c r="K30" s="8">
        <v>70</v>
      </c>
    </row>
    <row r="31" spans="1:11" x14ac:dyDescent="0.25">
      <c r="A31" s="2" t="s">
        <v>269</v>
      </c>
      <c r="B31" s="8">
        <v>40254</v>
      </c>
      <c r="C31" s="8">
        <v>39921</v>
      </c>
      <c r="D31" s="8">
        <v>39598</v>
      </c>
      <c r="E31" s="8">
        <v>42764</v>
      </c>
      <c r="F31" s="8">
        <v>45187</v>
      </c>
      <c r="G31" s="8">
        <v>49409</v>
      </c>
      <c r="H31" s="8">
        <v>44262</v>
      </c>
      <c r="I31" s="8">
        <v>48161</v>
      </c>
      <c r="J31" s="8">
        <v>52635</v>
      </c>
      <c r="K31" s="8">
        <v>51801</v>
      </c>
    </row>
    <row r="32" spans="1:11" x14ac:dyDescent="0.25">
      <c r="A32" s="3" t="s">
        <v>430</v>
      </c>
      <c r="B32" s="8">
        <v>15298</v>
      </c>
      <c r="C32" s="8">
        <v>15492</v>
      </c>
      <c r="D32" s="8">
        <v>14604</v>
      </c>
      <c r="E32" s="8">
        <v>15174</v>
      </c>
      <c r="F32" s="8">
        <v>15623</v>
      </c>
      <c r="G32" s="8">
        <v>16931</v>
      </c>
      <c r="H32" s="8">
        <v>16167</v>
      </c>
      <c r="I32" s="8">
        <v>17709</v>
      </c>
      <c r="J32" s="8">
        <v>20048</v>
      </c>
      <c r="K32" s="8">
        <v>20092</v>
      </c>
    </row>
    <row r="33" spans="1:11" x14ac:dyDescent="0.25">
      <c r="A33" s="3" t="s">
        <v>431</v>
      </c>
      <c r="B33" s="8">
        <v>16780</v>
      </c>
      <c r="C33" s="8">
        <v>15986</v>
      </c>
      <c r="D33" s="8">
        <v>16977</v>
      </c>
      <c r="E33" s="8">
        <v>18823</v>
      </c>
      <c r="F33" s="8">
        <v>19817</v>
      </c>
      <c r="G33" s="8">
        <v>22462</v>
      </c>
      <c r="H33" s="8">
        <v>18989</v>
      </c>
      <c r="I33" s="8">
        <v>20085</v>
      </c>
      <c r="J33" s="8">
        <v>20894</v>
      </c>
      <c r="K33" s="8">
        <v>20187</v>
      </c>
    </row>
    <row r="34" spans="1:11" x14ac:dyDescent="0.25">
      <c r="A34" s="3" t="s">
        <v>432</v>
      </c>
      <c r="B34" s="8">
        <v>5141</v>
      </c>
      <c r="C34" s="8">
        <v>5513</v>
      </c>
      <c r="D34" s="8">
        <v>5260</v>
      </c>
      <c r="E34" s="8">
        <v>5498</v>
      </c>
      <c r="F34" s="8">
        <v>6006</v>
      </c>
      <c r="G34" s="8">
        <v>6024</v>
      </c>
      <c r="H34" s="8">
        <v>5553</v>
      </c>
      <c r="I34" s="8">
        <v>6263</v>
      </c>
      <c r="J34" s="8">
        <v>7160</v>
      </c>
      <c r="K34" s="8">
        <v>6920</v>
      </c>
    </row>
    <row r="35" spans="1:11" x14ac:dyDescent="0.25">
      <c r="A35" s="3" t="s">
        <v>433</v>
      </c>
      <c r="B35" s="8">
        <v>3035</v>
      </c>
      <c r="C35" s="8">
        <v>2930</v>
      </c>
      <c r="D35" s="8">
        <v>2757</v>
      </c>
      <c r="E35" s="8">
        <v>3269</v>
      </c>
      <c r="F35" s="8">
        <v>3741</v>
      </c>
      <c r="G35" s="8">
        <v>3992</v>
      </c>
      <c r="H35" s="8">
        <v>3553</v>
      </c>
      <c r="I35" s="8">
        <v>4104</v>
      </c>
      <c r="J35" s="8">
        <v>4533</v>
      </c>
      <c r="K35" s="8">
        <v>4602</v>
      </c>
    </row>
    <row r="36" spans="1:11" x14ac:dyDescent="0.25">
      <c r="A36" s="2" t="s">
        <v>270</v>
      </c>
      <c r="B36" s="8">
        <v>1381</v>
      </c>
      <c r="C36" s="8">
        <v>1362</v>
      </c>
      <c r="D36" s="8">
        <v>1415</v>
      </c>
      <c r="E36" s="8">
        <v>1557</v>
      </c>
      <c r="F36" s="8">
        <v>1660</v>
      </c>
      <c r="G36" s="8">
        <v>1721</v>
      </c>
      <c r="H36" s="8">
        <v>1670</v>
      </c>
      <c r="I36" s="8">
        <v>1813</v>
      </c>
      <c r="J36" s="8">
        <v>1901</v>
      </c>
      <c r="K36" s="8">
        <v>1854</v>
      </c>
    </row>
    <row r="37" spans="1:11" x14ac:dyDescent="0.25">
      <c r="A37" s="3" t="s">
        <v>434</v>
      </c>
      <c r="B37" s="8">
        <v>1059</v>
      </c>
      <c r="C37" s="8">
        <v>1080</v>
      </c>
      <c r="D37" s="8">
        <v>1135</v>
      </c>
      <c r="E37" s="8">
        <v>1248</v>
      </c>
      <c r="F37" s="8">
        <v>1294</v>
      </c>
      <c r="G37" s="8">
        <v>1341</v>
      </c>
      <c r="H37" s="8">
        <v>1341</v>
      </c>
      <c r="I37" s="8">
        <v>1477</v>
      </c>
      <c r="J37" s="8">
        <v>1524</v>
      </c>
      <c r="K37" s="8">
        <v>1437</v>
      </c>
    </row>
    <row r="38" spans="1:11" x14ac:dyDescent="0.25">
      <c r="A38" s="3" t="s">
        <v>435</v>
      </c>
      <c r="B38" s="8">
        <v>19</v>
      </c>
      <c r="C38" s="8">
        <v>10</v>
      </c>
      <c r="D38" s="8">
        <v>15</v>
      </c>
      <c r="E38" s="8">
        <v>11</v>
      </c>
      <c r="F38" s="8">
        <v>18</v>
      </c>
      <c r="G38" s="8">
        <v>14</v>
      </c>
      <c r="H38" s="8">
        <v>19</v>
      </c>
      <c r="I38" s="8">
        <v>15</v>
      </c>
      <c r="J38" s="8">
        <v>15</v>
      </c>
      <c r="K38" s="8">
        <v>14</v>
      </c>
    </row>
    <row r="39" spans="1:11" x14ac:dyDescent="0.25">
      <c r="A39" s="3" t="s">
        <v>436</v>
      </c>
      <c r="B39" s="8">
        <v>41</v>
      </c>
      <c r="C39" s="8">
        <v>28</v>
      </c>
      <c r="D39" s="8">
        <v>43</v>
      </c>
      <c r="E39" s="8">
        <v>31</v>
      </c>
      <c r="F39" s="8">
        <v>57</v>
      </c>
      <c r="G39" s="8">
        <v>43</v>
      </c>
      <c r="H39" s="8">
        <v>50</v>
      </c>
      <c r="I39" s="8">
        <v>51</v>
      </c>
      <c r="J39" s="8">
        <v>73</v>
      </c>
      <c r="K39" s="8">
        <v>87</v>
      </c>
    </row>
    <row r="40" spans="1:11" x14ac:dyDescent="0.25">
      <c r="A40" s="3" t="s">
        <v>437</v>
      </c>
      <c r="B40" s="8">
        <v>6</v>
      </c>
      <c r="C40" s="8">
        <v>5</v>
      </c>
      <c r="D40" s="8">
        <v>5</v>
      </c>
      <c r="E40" s="8">
        <v>9</v>
      </c>
      <c r="F40" s="8">
        <v>8</v>
      </c>
      <c r="G40" s="8" t="s">
        <v>30</v>
      </c>
      <c r="H40" s="8" t="s">
        <v>30</v>
      </c>
      <c r="I40" s="8" t="s">
        <v>30</v>
      </c>
      <c r="J40" s="8" t="s">
        <v>30</v>
      </c>
      <c r="K40" s="8">
        <v>7</v>
      </c>
    </row>
    <row r="41" spans="1:11" x14ac:dyDescent="0.25">
      <c r="A41" s="3" t="s">
        <v>438</v>
      </c>
      <c r="B41" s="8">
        <v>43</v>
      </c>
      <c r="C41" s="8">
        <v>55</v>
      </c>
      <c r="D41" s="8">
        <v>39</v>
      </c>
      <c r="E41" s="8">
        <v>53</v>
      </c>
      <c r="F41" s="8">
        <v>49</v>
      </c>
      <c r="G41" s="8">
        <v>48</v>
      </c>
      <c r="H41" s="8">
        <v>32</v>
      </c>
      <c r="I41" s="8">
        <v>49</v>
      </c>
      <c r="J41" s="8">
        <v>54</v>
      </c>
      <c r="K41" s="8">
        <v>55</v>
      </c>
    </row>
    <row r="42" spans="1:11" x14ac:dyDescent="0.25">
      <c r="A42" s="3" t="s">
        <v>439</v>
      </c>
      <c r="B42" s="8">
        <v>6</v>
      </c>
      <c r="C42" s="8">
        <v>7</v>
      </c>
      <c r="D42" s="8" t="s">
        <v>30</v>
      </c>
      <c r="E42" s="8" t="s">
        <v>30</v>
      </c>
      <c r="F42" s="8" t="s">
        <v>30</v>
      </c>
      <c r="G42" s="8" t="s">
        <v>30</v>
      </c>
      <c r="H42" s="8" t="s">
        <v>30</v>
      </c>
      <c r="I42" s="8" t="s">
        <v>30</v>
      </c>
      <c r="J42" s="8" t="s">
        <v>30</v>
      </c>
      <c r="K42" s="8" t="s">
        <v>30</v>
      </c>
    </row>
    <row r="43" spans="1:11" x14ac:dyDescent="0.25">
      <c r="A43" s="3" t="s">
        <v>440</v>
      </c>
      <c r="B43" s="8">
        <v>150</v>
      </c>
      <c r="C43" s="8">
        <v>137</v>
      </c>
      <c r="D43" s="8">
        <v>124</v>
      </c>
      <c r="E43" s="8">
        <v>139</v>
      </c>
      <c r="F43" s="8">
        <v>147</v>
      </c>
      <c r="G43" s="8">
        <v>162</v>
      </c>
      <c r="H43" s="8">
        <v>143</v>
      </c>
      <c r="I43" s="8">
        <v>155</v>
      </c>
      <c r="J43" s="8">
        <v>148</v>
      </c>
      <c r="K43" s="8">
        <v>151</v>
      </c>
    </row>
    <row r="44" spans="1:11" x14ac:dyDescent="0.25">
      <c r="A44" s="3" t="s">
        <v>441</v>
      </c>
      <c r="B44" s="8" t="s">
        <v>30</v>
      </c>
      <c r="C44" s="8" t="s">
        <v>30</v>
      </c>
      <c r="D44" s="8" t="s">
        <v>30</v>
      </c>
      <c r="E44" s="8" t="s">
        <v>30</v>
      </c>
      <c r="F44" s="8" t="s">
        <v>30</v>
      </c>
      <c r="G44" s="8" t="s">
        <v>30</v>
      </c>
      <c r="H44" s="8" t="s">
        <v>30</v>
      </c>
      <c r="I44" s="8">
        <v>5</v>
      </c>
      <c r="J44" s="8" t="s">
        <v>30</v>
      </c>
      <c r="K44" s="8" t="s">
        <v>30</v>
      </c>
    </row>
    <row r="45" spans="1:11" x14ac:dyDescent="0.25">
      <c r="A45" s="3" t="s">
        <v>442</v>
      </c>
      <c r="B45" s="8">
        <v>56</v>
      </c>
      <c r="C45" s="8">
        <v>39</v>
      </c>
      <c r="D45" s="8">
        <v>50</v>
      </c>
      <c r="E45" s="8">
        <v>65</v>
      </c>
      <c r="F45" s="8">
        <v>85</v>
      </c>
      <c r="G45" s="8">
        <v>107</v>
      </c>
      <c r="H45" s="8">
        <v>79</v>
      </c>
      <c r="I45" s="8">
        <v>56</v>
      </c>
      <c r="J45" s="8">
        <v>76</v>
      </c>
      <c r="K45" s="8">
        <v>100</v>
      </c>
    </row>
    <row r="46" spans="1:11" x14ac:dyDescent="0.25">
      <c r="A46" s="2" t="s">
        <v>271</v>
      </c>
      <c r="B46" s="8">
        <v>774</v>
      </c>
      <c r="C46" s="8">
        <v>770</v>
      </c>
      <c r="D46" s="8">
        <v>777</v>
      </c>
      <c r="E46" s="8">
        <v>1046</v>
      </c>
      <c r="F46" s="8">
        <v>1076</v>
      </c>
      <c r="G46" s="8">
        <v>1066</v>
      </c>
      <c r="H46" s="8">
        <v>1145</v>
      </c>
      <c r="I46" s="8">
        <v>1063</v>
      </c>
      <c r="J46" s="8">
        <v>1241</v>
      </c>
      <c r="K46" s="8">
        <v>1147</v>
      </c>
    </row>
    <row r="47" spans="1:11" x14ac:dyDescent="0.25">
      <c r="A47" s="3" t="s">
        <v>443</v>
      </c>
      <c r="B47" s="8">
        <v>496</v>
      </c>
      <c r="C47" s="8">
        <v>504</v>
      </c>
      <c r="D47" s="8">
        <v>514</v>
      </c>
      <c r="E47" s="8">
        <v>604</v>
      </c>
      <c r="F47" s="8">
        <v>639</v>
      </c>
      <c r="G47" s="8">
        <v>673</v>
      </c>
      <c r="H47" s="8">
        <v>850</v>
      </c>
      <c r="I47" s="8">
        <v>689</v>
      </c>
      <c r="J47" s="8">
        <v>811</v>
      </c>
      <c r="K47" s="8">
        <v>760</v>
      </c>
    </row>
    <row r="48" spans="1:11" x14ac:dyDescent="0.25">
      <c r="A48" s="3" t="s">
        <v>444</v>
      </c>
      <c r="B48" s="8">
        <v>71</v>
      </c>
      <c r="C48" s="8">
        <v>78</v>
      </c>
      <c r="D48" s="8">
        <v>89</v>
      </c>
      <c r="E48" s="8">
        <v>248</v>
      </c>
      <c r="F48" s="8">
        <v>226</v>
      </c>
      <c r="G48" s="8">
        <v>208</v>
      </c>
      <c r="H48" s="8">
        <v>149</v>
      </c>
      <c r="I48" s="8">
        <v>179</v>
      </c>
      <c r="J48" s="8">
        <v>179</v>
      </c>
      <c r="K48" s="8">
        <v>156</v>
      </c>
    </row>
    <row r="49" spans="1:11" x14ac:dyDescent="0.25">
      <c r="A49" s="3" t="s">
        <v>445</v>
      </c>
      <c r="B49" s="8">
        <v>144</v>
      </c>
      <c r="C49" s="8">
        <v>124</v>
      </c>
      <c r="D49" s="8">
        <v>102</v>
      </c>
      <c r="E49" s="8">
        <v>131</v>
      </c>
      <c r="F49" s="8">
        <v>140</v>
      </c>
      <c r="G49" s="8">
        <v>109</v>
      </c>
      <c r="H49" s="8">
        <v>95</v>
      </c>
      <c r="I49" s="8">
        <v>138</v>
      </c>
      <c r="J49" s="8">
        <v>177</v>
      </c>
      <c r="K49" s="8">
        <v>164</v>
      </c>
    </row>
    <row r="50" spans="1:11" x14ac:dyDescent="0.25">
      <c r="A50" s="3" t="s">
        <v>446</v>
      </c>
      <c r="B50" s="8">
        <v>6</v>
      </c>
      <c r="C50" s="8">
        <v>6</v>
      </c>
      <c r="D50" s="8">
        <v>8</v>
      </c>
      <c r="E50" s="8">
        <v>7</v>
      </c>
      <c r="F50" s="8">
        <v>9</v>
      </c>
      <c r="G50" s="8">
        <v>9</v>
      </c>
      <c r="H50" s="8">
        <v>10</v>
      </c>
      <c r="I50" s="8">
        <v>7</v>
      </c>
      <c r="J50" s="8">
        <v>9</v>
      </c>
      <c r="K50" s="8">
        <v>9</v>
      </c>
    </row>
    <row r="51" spans="1:11" x14ac:dyDescent="0.25">
      <c r="A51" s="3" t="s">
        <v>447</v>
      </c>
      <c r="B51" s="8">
        <v>57</v>
      </c>
      <c r="C51" s="8">
        <v>58</v>
      </c>
      <c r="D51" s="8">
        <v>64</v>
      </c>
      <c r="E51" s="8">
        <v>56</v>
      </c>
      <c r="F51" s="8">
        <v>62</v>
      </c>
      <c r="G51" s="8">
        <v>67</v>
      </c>
      <c r="H51" s="8">
        <v>41</v>
      </c>
      <c r="I51" s="8">
        <v>50</v>
      </c>
      <c r="J51" s="8">
        <v>65</v>
      </c>
      <c r="K51" s="8">
        <v>58</v>
      </c>
    </row>
    <row r="52" spans="1:11" x14ac:dyDescent="0.25">
      <c r="A52" s="2" t="s">
        <v>272</v>
      </c>
      <c r="B52" s="8">
        <v>306</v>
      </c>
      <c r="C52" s="8">
        <v>326</v>
      </c>
      <c r="D52" s="8">
        <v>303</v>
      </c>
      <c r="E52" s="8">
        <v>426</v>
      </c>
      <c r="F52" s="8">
        <v>488</v>
      </c>
      <c r="G52" s="8">
        <v>686</v>
      </c>
      <c r="H52" s="8">
        <v>10517</v>
      </c>
      <c r="I52" s="8">
        <v>8877</v>
      </c>
      <c r="J52" s="8">
        <v>4028</v>
      </c>
      <c r="K52" s="8">
        <v>2300</v>
      </c>
    </row>
    <row r="53" spans="1:11" x14ac:dyDescent="0.25">
      <c r="A53" s="3" t="s">
        <v>448</v>
      </c>
      <c r="B53" s="8">
        <v>142</v>
      </c>
      <c r="C53" s="8">
        <v>156</v>
      </c>
      <c r="D53" s="8">
        <v>125</v>
      </c>
      <c r="E53" s="8">
        <v>196</v>
      </c>
      <c r="F53" s="8">
        <v>176</v>
      </c>
      <c r="G53" s="8">
        <v>138</v>
      </c>
      <c r="H53" s="8">
        <v>664</v>
      </c>
      <c r="I53" s="8">
        <v>500</v>
      </c>
      <c r="J53" s="8">
        <v>292</v>
      </c>
      <c r="K53" s="8">
        <v>250</v>
      </c>
    </row>
    <row r="54" spans="1:11" x14ac:dyDescent="0.25">
      <c r="A54" s="3" t="s">
        <v>449</v>
      </c>
      <c r="B54" s="8">
        <v>136</v>
      </c>
      <c r="C54" s="8">
        <v>126</v>
      </c>
      <c r="D54" s="8">
        <v>142</v>
      </c>
      <c r="E54" s="8">
        <v>195</v>
      </c>
      <c r="F54" s="8">
        <v>284</v>
      </c>
      <c r="G54" s="8">
        <v>364</v>
      </c>
      <c r="H54" s="8">
        <v>9654</v>
      </c>
      <c r="I54" s="8">
        <v>8207</v>
      </c>
      <c r="J54" s="8">
        <v>3624</v>
      </c>
      <c r="K54" s="8">
        <v>1964</v>
      </c>
    </row>
    <row r="55" spans="1:11" x14ac:dyDescent="0.25">
      <c r="A55" s="3" t="s">
        <v>450</v>
      </c>
      <c r="B55" s="8">
        <v>28</v>
      </c>
      <c r="C55" s="8">
        <v>44</v>
      </c>
      <c r="D55" s="8">
        <v>36</v>
      </c>
      <c r="E55" s="8">
        <v>35</v>
      </c>
      <c r="F55" s="8">
        <v>28</v>
      </c>
      <c r="G55" s="8">
        <v>184</v>
      </c>
      <c r="H55" s="8">
        <v>199</v>
      </c>
      <c r="I55" s="8">
        <v>170</v>
      </c>
      <c r="J55" s="8">
        <v>112</v>
      </c>
      <c r="K55" s="8">
        <v>86</v>
      </c>
    </row>
    <row r="56" spans="1:11" x14ac:dyDescent="0.25">
      <c r="A56" s="2" t="s">
        <v>273</v>
      </c>
      <c r="B56" s="8">
        <v>6392</v>
      </c>
      <c r="C56" s="8">
        <v>7144</v>
      </c>
      <c r="D56" s="8">
        <v>8079</v>
      </c>
      <c r="E56" s="8">
        <v>10146</v>
      </c>
      <c r="F56" s="8">
        <v>10787</v>
      </c>
      <c r="G56" s="8">
        <v>11848</v>
      </c>
      <c r="H56" s="8">
        <v>11827</v>
      </c>
      <c r="I56" s="8">
        <v>14769</v>
      </c>
      <c r="J56" s="8">
        <v>17681</v>
      </c>
      <c r="K56" s="8">
        <v>16978</v>
      </c>
    </row>
    <row r="57" spans="1:11" x14ac:dyDescent="0.25">
      <c r="A57" s="3" t="s">
        <v>451</v>
      </c>
      <c r="B57" s="8" t="s">
        <v>30</v>
      </c>
      <c r="C57" s="8" t="s">
        <v>30</v>
      </c>
      <c r="D57" s="8">
        <v>32</v>
      </c>
      <c r="E57" s="8">
        <v>52</v>
      </c>
      <c r="F57" s="8">
        <v>45</v>
      </c>
      <c r="G57" s="8">
        <v>63</v>
      </c>
      <c r="H57" s="8">
        <v>53</v>
      </c>
      <c r="I57" s="8">
        <v>137</v>
      </c>
      <c r="J57" s="8">
        <v>295</v>
      </c>
      <c r="K57" s="8">
        <v>435</v>
      </c>
    </row>
    <row r="58" spans="1:11" x14ac:dyDescent="0.25">
      <c r="A58" s="3" t="s">
        <v>452</v>
      </c>
      <c r="B58" s="8">
        <v>517</v>
      </c>
      <c r="C58" s="8">
        <v>534</v>
      </c>
      <c r="D58" s="8">
        <v>719</v>
      </c>
      <c r="E58" s="8">
        <v>897</v>
      </c>
      <c r="F58" s="8">
        <v>1109</v>
      </c>
      <c r="G58" s="8">
        <v>1290</v>
      </c>
      <c r="H58" s="8">
        <v>1482</v>
      </c>
      <c r="I58" s="8">
        <v>1622</v>
      </c>
      <c r="J58" s="8">
        <v>1950</v>
      </c>
      <c r="K58" s="8">
        <v>2103</v>
      </c>
    </row>
    <row r="59" spans="1:11" x14ac:dyDescent="0.25">
      <c r="A59" s="3" t="s">
        <v>453</v>
      </c>
      <c r="B59" s="8">
        <v>720</v>
      </c>
      <c r="C59" s="8">
        <v>887</v>
      </c>
      <c r="D59" s="8">
        <v>1034</v>
      </c>
      <c r="E59" s="8">
        <v>1430</v>
      </c>
      <c r="F59" s="8">
        <v>1539</v>
      </c>
      <c r="G59" s="8">
        <v>1524</v>
      </c>
      <c r="H59" s="8">
        <v>1529</v>
      </c>
      <c r="I59" s="8">
        <v>2559</v>
      </c>
      <c r="J59" s="8">
        <v>2707</v>
      </c>
      <c r="K59" s="8">
        <v>3007</v>
      </c>
    </row>
    <row r="60" spans="1:11" x14ac:dyDescent="0.25">
      <c r="A60" s="3" t="s">
        <v>454</v>
      </c>
      <c r="B60" s="8">
        <v>119</v>
      </c>
      <c r="C60" s="8">
        <v>121</v>
      </c>
      <c r="D60" s="8">
        <v>146</v>
      </c>
      <c r="E60" s="8">
        <v>113</v>
      </c>
      <c r="F60" s="8">
        <v>151</v>
      </c>
      <c r="G60" s="8">
        <v>174</v>
      </c>
      <c r="H60" s="8">
        <v>178</v>
      </c>
      <c r="I60" s="8">
        <v>204</v>
      </c>
      <c r="J60" s="8">
        <v>142</v>
      </c>
      <c r="K60" s="8">
        <v>113</v>
      </c>
    </row>
    <row r="61" spans="1:11" x14ac:dyDescent="0.25">
      <c r="A61" s="3" t="s">
        <v>455</v>
      </c>
      <c r="B61" s="8">
        <v>1428</v>
      </c>
      <c r="C61" s="8">
        <v>1658</v>
      </c>
      <c r="D61" s="8">
        <v>2040</v>
      </c>
      <c r="E61" s="8">
        <v>2462</v>
      </c>
      <c r="F61" s="8">
        <v>2735</v>
      </c>
      <c r="G61" s="8">
        <v>2941</v>
      </c>
      <c r="H61" s="8">
        <v>2755</v>
      </c>
      <c r="I61" s="8">
        <v>3500</v>
      </c>
      <c r="J61" s="8">
        <v>4304</v>
      </c>
      <c r="K61" s="8">
        <v>4503</v>
      </c>
    </row>
    <row r="62" spans="1:11" x14ac:dyDescent="0.25">
      <c r="A62" s="3" t="s">
        <v>456</v>
      </c>
      <c r="B62" s="8">
        <v>19</v>
      </c>
      <c r="C62" s="8">
        <v>19</v>
      </c>
      <c r="D62" s="8">
        <v>28</v>
      </c>
      <c r="E62" s="8">
        <v>27</v>
      </c>
      <c r="F62" s="8">
        <v>45</v>
      </c>
      <c r="G62" s="8">
        <v>38</v>
      </c>
      <c r="H62" s="8">
        <v>43</v>
      </c>
      <c r="I62" s="8">
        <v>63</v>
      </c>
      <c r="J62" s="8">
        <v>30</v>
      </c>
      <c r="K62" s="8">
        <v>13</v>
      </c>
    </row>
    <row r="63" spans="1:11" x14ac:dyDescent="0.25">
      <c r="A63" s="3" t="s">
        <v>457</v>
      </c>
      <c r="B63" s="8">
        <v>360</v>
      </c>
      <c r="C63" s="8">
        <v>481</v>
      </c>
      <c r="D63" s="8">
        <v>1108</v>
      </c>
      <c r="E63" s="8">
        <v>1519</v>
      </c>
      <c r="F63" s="8">
        <v>1292</v>
      </c>
      <c r="G63" s="8">
        <v>1546</v>
      </c>
      <c r="H63" s="8">
        <v>1670</v>
      </c>
      <c r="I63" s="8">
        <v>1762</v>
      </c>
      <c r="J63" s="8">
        <v>2183</v>
      </c>
      <c r="K63" s="8">
        <v>1398</v>
      </c>
    </row>
    <row r="64" spans="1:11" x14ac:dyDescent="0.25">
      <c r="A64" s="3" t="s">
        <v>458</v>
      </c>
      <c r="B64" s="8">
        <v>1407</v>
      </c>
      <c r="C64" s="8">
        <v>1583</v>
      </c>
      <c r="D64" s="8">
        <v>2968</v>
      </c>
      <c r="E64" s="8">
        <v>3644</v>
      </c>
      <c r="F64" s="8">
        <v>3814</v>
      </c>
      <c r="G64" s="8">
        <v>4173</v>
      </c>
      <c r="H64" s="8">
        <v>3898</v>
      </c>
      <c r="I64" s="8">
        <v>4869</v>
      </c>
      <c r="J64" s="8">
        <v>5965</v>
      </c>
      <c r="K64" s="8">
        <v>5371</v>
      </c>
    </row>
    <row r="65" spans="1:11" x14ac:dyDescent="0.25">
      <c r="A65" s="3" t="s">
        <v>459</v>
      </c>
      <c r="B65" s="8" t="s">
        <v>30</v>
      </c>
      <c r="C65" s="8" t="s">
        <v>30</v>
      </c>
      <c r="D65" s="8" t="s">
        <v>30</v>
      </c>
      <c r="E65" s="8" t="s">
        <v>30</v>
      </c>
      <c r="F65" s="8">
        <v>7</v>
      </c>
      <c r="G65" s="8">
        <v>12</v>
      </c>
      <c r="H65" s="8">
        <v>7</v>
      </c>
      <c r="I65" s="8">
        <v>18</v>
      </c>
      <c r="J65" s="8">
        <v>36</v>
      </c>
      <c r="K65" s="8">
        <v>26</v>
      </c>
    </row>
    <row r="66" spans="1:11" x14ac:dyDescent="0.25">
      <c r="A66" s="3" t="s">
        <v>460</v>
      </c>
      <c r="B66" s="8" t="s">
        <v>30</v>
      </c>
      <c r="C66" s="8" t="s">
        <v>30</v>
      </c>
      <c r="D66" s="8" t="s">
        <v>30</v>
      </c>
      <c r="E66" s="8" t="s">
        <v>30</v>
      </c>
      <c r="F66" s="8">
        <v>50</v>
      </c>
      <c r="G66" s="8">
        <v>87</v>
      </c>
      <c r="H66" s="8">
        <v>212</v>
      </c>
      <c r="I66" s="8">
        <v>35</v>
      </c>
      <c r="J66" s="8">
        <v>69</v>
      </c>
      <c r="K66" s="8">
        <v>9</v>
      </c>
    </row>
    <row r="67" spans="1:11" x14ac:dyDescent="0.25">
      <c r="A67" s="3" t="s">
        <v>461</v>
      </c>
      <c r="B67" s="8">
        <v>1822</v>
      </c>
      <c r="C67" s="8">
        <v>1861</v>
      </c>
      <c r="D67" s="8" t="s">
        <v>30</v>
      </c>
      <c r="E67" s="8" t="s">
        <v>30</v>
      </c>
      <c r="F67" s="8" t="s">
        <v>30</v>
      </c>
      <c r="G67" s="8" t="s">
        <v>30</v>
      </c>
      <c r="H67" s="8" t="s">
        <v>30</v>
      </c>
      <c r="I67" s="8" t="s">
        <v>30</v>
      </c>
      <c r="J67" s="8" t="s">
        <v>30</v>
      </c>
      <c r="K67" s="8" t="s">
        <v>30</v>
      </c>
    </row>
    <row r="68" spans="1:11" x14ac:dyDescent="0.25">
      <c r="A68" s="2" t="s">
        <v>274</v>
      </c>
      <c r="B68" s="8">
        <v>6661</v>
      </c>
      <c r="C68" s="8">
        <v>6871</v>
      </c>
      <c r="D68" s="8">
        <v>7801</v>
      </c>
      <c r="E68" s="8">
        <v>8416</v>
      </c>
      <c r="F68" s="8">
        <v>6492</v>
      </c>
      <c r="G68" s="8">
        <v>7128</v>
      </c>
      <c r="H68" s="8">
        <v>6841</v>
      </c>
      <c r="I68" s="8">
        <v>6798</v>
      </c>
      <c r="J68" s="8">
        <v>6604</v>
      </c>
      <c r="K68" s="8">
        <v>6360</v>
      </c>
    </row>
    <row r="69" spans="1:11" x14ac:dyDescent="0.25">
      <c r="A69" s="3" t="s">
        <v>462</v>
      </c>
      <c r="B69" s="8">
        <v>15</v>
      </c>
      <c r="C69" s="8">
        <v>14</v>
      </c>
      <c r="D69" s="8">
        <v>9</v>
      </c>
      <c r="E69" s="8">
        <v>9</v>
      </c>
      <c r="F69" s="8">
        <v>15</v>
      </c>
      <c r="G69" s="8">
        <v>13</v>
      </c>
      <c r="H69" s="8">
        <v>13</v>
      </c>
      <c r="I69" s="8">
        <v>19</v>
      </c>
      <c r="J69" s="8">
        <v>14</v>
      </c>
      <c r="K69" s="8">
        <v>12</v>
      </c>
    </row>
    <row r="70" spans="1:11" x14ac:dyDescent="0.25">
      <c r="A70" s="3" t="s">
        <v>463</v>
      </c>
      <c r="B70" s="8">
        <v>2454</v>
      </c>
      <c r="C70" s="8">
        <v>2562</v>
      </c>
      <c r="D70" s="8">
        <v>2572</v>
      </c>
      <c r="E70" s="8">
        <v>2715</v>
      </c>
      <c r="F70" s="8">
        <v>2634</v>
      </c>
      <c r="G70" s="8">
        <v>2758</v>
      </c>
      <c r="H70" s="8">
        <v>2642</v>
      </c>
      <c r="I70" s="8">
        <v>2925</v>
      </c>
      <c r="J70" s="8">
        <v>3135</v>
      </c>
      <c r="K70" s="8">
        <v>2974</v>
      </c>
    </row>
    <row r="71" spans="1:11" x14ac:dyDescent="0.25">
      <c r="A71" s="3" t="s">
        <v>464</v>
      </c>
      <c r="B71" s="8">
        <v>62</v>
      </c>
      <c r="C71" s="8">
        <v>51</v>
      </c>
      <c r="D71" s="8">
        <v>52</v>
      </c>
      <c r="E71" s="8">
        <v>62</v>
      </c>
      <c r="F71" s="8">
        <v>47</v>
      </c>
      <c r="G71" s="8">
        <v>40</v>
      </c>
      <c r="H71" s="8">
        <v>50</v>
      </c>
      <c r="I71" s="8">
        <v>55</v>
      </c>
      <c r="J71" s="8">
        <v>58</v>
      </c>
      <c r="K71" s="8">
        <v>64</v>
      </c>
    </row>
    <row r="72" spans="1:11" x14ac:dyDescent="0.25">
      <c r="A72" s="3" t="s">
        <v>465</v>
      </c>
      <c r="B72" s="8">
        <v>1233</v>
      </c>
      <c r="C72" s="8">
        <v>1589</v>
      </c>
      <c r="D72" s="8">
        <v>1932</v>
      </c>
      <c r="E72" s="8">
        <v>1875</v>
      </c>
      <c r="F72" s="8">
        <v>1044</v>
      </c>
      <c r="G72" s="8">
        <v>1337</v>
      </c>
      <c r="H72" s="8">
        <v>1568</v>
      </c>
      <c r="I72" s="8">
        <v>1452</v>
      </c>
      <c r="J72" s="8">
        <v>1640</v>
      </c>
      <c r="K72" s="8">
        <v>1661</v>
      </c>
    </row>
    <row r="73" spans="1:11" x14ac:dyDescent="0.25">
      <c r="A73" s="3" t="s">
        <v>466</v>
      </c>
      <c r="B73" s="8">
        <v>2897</v>
      </c>
      <c r="C73" s="8">
        <v>2655</v>
      </c>
      <c r="D73" s="8">
        <v>3236</v>
      </c>
      <c r="E73" s="8">
        <v>3755</v>
      </c>
      <c r="F73" s="8">
        <v>2752</v>
      </c>
      <c r="G73" s="8">
        <v>2980</v>
      </c>
      <c r="H73" s="8">
        <v>2568</v>
      </c>
      <c r="I73" s="8">
        <v>2347</v>
      </c>
      <c r="J73" s="8">
        <v>1757</v>
      </c>
      <c r="K73" s="8">
        <v>1649</v>
      </c>
    </row>
    <row r="74" spans="1:11" x14ac:dyDescent="0.25">
      <c r="A74" s="2" t="s">
        <v>154</v>
      </c>
      <c r="B74" s="8">
        <v>102564</v>
      </c>
      <c r="C74" s="8">
        <v>104431</v>
      </c>
      <c r="D74" s="8">
        <v>107949</v>
      </c>
      <c r="E74" s="8">
        <v>116879</v>
      </c>
      <c r="F74" s="8">
        <v>121277</v>
      </c>
      <c r="G74" s="8">
        <v>131735</v>
      </c>
      <c r="H74" s="8">
        <v>134650</v>
      </c>
      <c r="I74" s="8">
        <v>145745</v>
      </c>
      <c r="J74" s="8">
        <v>150973</v>
      </c>
      <c r="K74" s="8">
        <v>147174</v>
      </c>
    </row>
  </sheetData>
  <hyperlinks>
    <hyperlink ref="A2" location="'Cover page'!A1" display="'Cover page'!A1" xr:uid="{FED965D2-F16C-4969-98BB-A98EF93C62D0}"/>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4DEFB-0974-41F1-9493-E5869AC9E4A1}">
  <dimension ref="A1:K74"/>
  <sheetViews>
    <sheetView zoomScale="85" zoomScaleNormal="85" workbookViewId="0">
      <selection activeCell="B2" sqref="B2"/>
    </sheetView>
  </sheetViews>
  <sheetFormatPr defaultRowHeight="15" x14ac:dyDescent="0.25"/>
  <cols>
    <col min="1" max="1" width="83" bestFit="1" customWidth="1"/>
    <col min="2" max="2" width="17.42578125" bestFit="1" customWidth="1"/>
    <col min="3" max="3" width="7.85546875" bestFit="1" customWidth="1"/>
    <col min="4" max="9" width="8.7109375" bestFit="1" customWidth="1"/>
    <col min="10" max="10" width="7.855468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page'!$A$34</f>
        <v>Table 4.2. Claims (median compensation) by Mechanism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275</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265</v>
      </c>
      <c r="B8" s="10">
        <v>14039</v>
      </c>
      <c r="C8" s="10">
        <v>14617</v>
      </c>
      <c r="D8" s="10">
        <v>15150.5</v>
      </c>
      <c r="E8" s="10">
        <v>15788</v>
      </c>
      <c r="F8" s="10">
        <v>16198</v>
      </c>
      <c r="G8" s="10">
        <v>16275</v>
      </c>
      <c r="H8" s="10">
        <v>17143</v>
      </c>
      <c r="I8" s="10">
        <v>18156.5</v>
      </c>
      <c r="J8" s="10">
        <v>19100</v>
      </c>
      <c r="K8" s="10" t="s">
        <v>30</v>
      </c>
    </row>
    <row r="9" spans="1:11" x14ac:dyDescent="0.25">
      <c r="A9" s="3" t="s">
        <v>411</v>
      </c>
      <c r="B9" s="10">
        <v>17278</v>
      </c>
      <c r="C9" s="10">
        <v>18398</v>
      </c>
      <c r="D9" s="10">
        <v>19463</v>
      </c>
      <c r="E9" s="10">
        <v>19922</v>
      </c>
      <c r="F9" s="10">
        <v>21415</v>
      </c>
      <c r="G9" s="10">
        <v>21789</v>
      </c>
      <c r="H9" s="10">
        <v>22943</v>
      </c>
      <c r="I9" s="10">
        <v>22829</v>
      </c>
      <c r="J9" s="10">
        <v>25250</v>
      </c>
      <c r="K9" s="10" t="s">
        <v>30</v>
      </c>
    </row>
    <row r="10" spans="1:11" x14ac:dyDescent="0.25">
      <c r="A10" s="3" t="s">
        <v>412</v>
      </c>
      <c r="B10" s="10">
        <v>13116</v>
      </c>
      <c r="C10" s="10">
        <v>13285</v>
      </c>
      <c r="D10" s="10">
        <v>13771</v>
      </c>
      <c r="E10" s="10">
        <v>14585</v>
      </c>
      <c r="F10" s="10">
        <v>14799.5</v>
      </c>
      <c r="G10" s="10">
        <v>14646.5</v>
      </c>
      <c r="H10" s="10">
        <v>15394</v>
      </c>
      <c r="I10" s="10">
        <v>16705</v>
      </c>
      <c r="J10" s="10">
        <v>17342.5</v>
      </c>
      <c r="K10" s="10" t="s">
        <v>30</v>
      </c>
    </row>
    <row r="11" spans="1:11" x14ac:dyDescent="0.25">
      <c r="A11" s="3" t="s">
        <v>413</v>
      </c>
      <c r="B11" s="10">
        <v>11743</v>
      </c>
      <c r="C11" s="10">
        <v>13815</v>
      </c>
      <c r="D11" s="10">
        <v>13850</v>
      </c>
      <c r="E11" s="10">
        <v>14456</v>
      </c>
      <c r="F11" s="10">
        <v>16457</v>
      </c>
      <c r="G11" s="10">
        <v>16495</v>
      </c>
      <c r="H11" s="10">
        <v>17066</v>
      </c>
      <c r="I11" s="10">
        <v>18594.5</v>
      </c>
      <c r="J11" s="10">
        <v>18991.5</v>
      </c>
      <c r="K11" s="10" t="s">
        <v>30</v>
      </c>
    </row>
    <row r="12" spans="1:11" x14ac:dyDescent="0.25">
      <c r="A12" s="2" t="s">
        <v>266</v>
      </c>
      <c r="B12" s="10">
        <v>7533</v>
      </c>
      <c r="C12" s="10">
        <v>8505</v>
      </c>
      <c r="D12" s="10">
        <v>8609</v>
      </c>
      <c r="E12" s="10">
        <v>8481</v>
      </c>
      <c r="F12" s="10">
        <v>8223</v>
      </c>
      <c r="G12" s="10">
        <v>8691</v>
      </c>
      <c r="H12" s="10">
        <v>9624</v>
      </c>
      <c r="I12" s="10">
        <v>9820</v>
      </c>
      <c r="J12" s="10">
        <v>10239.5</v>
      </c>
      <c r="K12" s="10" t="s">
        <v>30</v>
      </c>
    </row>
    <row r="13" spans="1:11" x14ac:dyDescent="0.25">
      <c r="A13" s="3" t="s">
        <v>414</v>
      </c>
      <c r="B13" s="10">
        <v>7692</v>
      </c>
      <c r="C13" s="10">
        <v>8792</v>
      </c>
      <c r="D13" s="10">
        <v>8352.5</v>
      </c>
      <c r="E13" s="10">
        <v>8338</v>
      </c>
      <c r="F13" s="10">
        <v>8236</v>
      </c>
      <c r="G13" s="10">
        <v>8437.5</v>
      </c>
      <c r="H13" s="10">
        <v>9966.5</v>
      </c>
      <c r="I13" s="10">
        <v>9826.5</v>
      </c>
      <c r="J13" s="10">
        <v>10344</v>
      </c>
      <c r="K13" s="10" t="s">
        <v>30</v>
      </c>
    </row>
    <row r="14" spans="1:11" x14ac:dyDescent="0.25">
      <c r="A14" s="3" t="s">
        <v>415</v>
      </c>
      <c r="B14" s="10">
        <v>7306</v>
      </c>
      <c r="C14" s="10">
        <v>8351</v>
      </c>
      <c r="D14" s="10">
        <v>8812.5</v>
      </c>
      <c r="E14" s="10">
        <v>8609</v>
      </c>
      <c r="F14" s="10">
        <v>8238</v>
      </c>
      <c r="G14" s="10">
        <v>8774</v>
      </c>
      <c r="H14" s="10">
        <v>9423</v>
      </c>
      <c r="I14" s="10">
        <v>9749.5</v>
      </c>
      <c r="J14" s="10">
        <v>10132.5</v>
      </c>
      <c r="K14" s="10" t="s">
        <v>30</v>
      </c>
    </row>
    <row r="15" spans="1:11" x14ac:dyDescent="0.25">
      <c r="A15" s="3" t="s">
        <v>416</v>
      </c>
      <c r="B15" s="10">
        <v>12084.5</v>
      </c>
      <c r="C15" s="10">
        <v>8215</v>
      </c>
      <c r="D15" s="10">
        <v>8403</v>
      </c>
      <c r="E15" s="10">
        <v>7418</v>
      </c>
      <c r="F15" s="10">
        <v>5707.5</v>
      </c>
      <c r="G15" s="10">
        <v>10093</v>
      </c>
      <c r="H15" s="10">
        <v>5673</v>
      </c>
      <c r="I15" s="10">
        <v>10047</v>
      </c>
      <c r="J15" s="10">
        <v>10106</v>
      </c>
      <c r="K15" s="10" t="s">
        <v>30</v>
      </c>
    </row>
    <row r="16" spans="1:11" x14ac:dyDescent="0.25">
      <c r="A16" s="2" t="s">
        <v>267</v>
      </c>
      <c r="B16" s="10">
        <v>9913</v>
      </c>
      <c r="C16" s="10">
        <v>10989</v>
      </c>
      <c r="D16" s="10">
        <v>11004</v>
      </c>
      <c r="E16" s="10">
        <v>11256</v>
      </c>
      <c r="F16" s="10">
        <v>11046</v>
      </c>
      <c r="G16" s="10">
        <v>11245</v>
      </c>
      <c r="H16" s="10">
        <v>12240</v>
      </c>
      <c r="I16" s="10">
        <v>12750</v>
      </c>
      <c r="J16" s="10">
        <v>13469.5</v>
      </c>
      <c r="K16" s="10" t="s">
        <v>30</v>
      </c>
    </row>
    <row r="17" spans="1:11" x14ac:dyDescent="0.25">
      <c r="A17" s="3" t="s">
        <v>417</v>
      </c>
      <c r="B17" s="10">
        <v>9079</v>
      </c>
      <c r="C17" s="10">
        <v>10123</v>
      </c>
      <c r="D17" s="10">
        <v>10131</v>
      </c>
      <c r="E17" s="10">
        <v>9906.5</v>
      </c>
      <c r="F17" s="10">
        <v>10945.5</v>
      </c>
      <c r="G17" s="10">
        <v>10931</v>
      </c>
      <c r="H17" s="10">
        <v>12008</v>
      </c>
      <c r="I17" s="10">
        <v>12218</v>
      </c>
      <c r="J17" s="10">
        <v>12528</v>
      </c>
      <c r="K17" s="10" t="s">
        <v>30</v>
      </c>
    </row>
    <row r="18" spans="1:11" x14ac:dyDescent="0.25">
      <c r="A18" s="3" t="s">
        <v>418</v>
      </c>
      <c r="B18" s="10">
        <v>6782.5</v>
      </c>
      <c r="C18" s="10">
        <v>8138</v>
      </c>
      <c r="D18" s="10">
        <v>8114</v>
      </c>
      <c r="E18" s="10">
        <v>8618</v>
      </c>
      <c r="F18" s="10">
        <v>8135</v>
      </c>
      <c r="G18" s="10">
        <v>8327.5</v>
      </c>
      <c r="H18" s="10">
        <v>9781.5</v>
      </c>
      <c r="I18" s="10">
        <v>8638</v>
      </c>
      <c r="J18" s="10">
        <v>8120</v>
      </c>
      <c r="K18" s="10" t="s">
        <v>30</v>
      </c>
    </row>
    <row r="19" spans="1:11" x14ac:dyDescent="0.25">
      <c r="A19" s="3" t="s">
        <v>419</v>
      </c>
      <c r="B19" s="10">
        <v>9479</v>
      </c>
      <c r="C19" s="10">
        <v>11222</v>
      </c>
      <c r="D19" s="10">
        <v>12128</v>
      </c>
      <c r="E19" s="10">
        <v>11252</v>
      </c>
      <c r="F19" s="10">
        <v>10495.5</v>
      </c>
      <c r="G19" s="10">
        <v>11250.5</v>
      </c>
      <c r="H19" s="10">
        <v>12410.5</v>
      </c>
      <c r="I19" s="10">
        <v>11333</v>
      </c>
      <c r="J19" s="10">
        <v>15402</v>
      </c>
      <c r="K19" s="10" t="s">
        <v>30</v>
      </c>
    </row>
    <row r="20" spans="1:11" x14ac:dyDescent="0.25">
      <c r="A20" s="3" t="s">
        <v>420</v>
      </c>
      <c r="B20" s="10">
        <v>9596</v>
      </c>
      <c r="C20" s="10">
        <v>9414</v>
      </c>
      <c r="D20" s="10">
        <v>9121</v>
      </c>
      <c r="E20" s="10">
        <v>10414</v>
      </c>
      <c r="F20" s="10">
        <v>8821</v>
      </c>
      <c r="G20" s="10">
        <v>9207</v>
      </c>
      <c r="H20" s="10">
        <v>9138</v>
      </c>
      <c r="I20" s="10">
        <v>11933.5</v>
      </c>
      <c r="J20" s="10">
        <v>13817</v>
      </c>
      <c r="K20" s="10" t="s">
        <v>30</v>
      </c>
    </row>
    <row r="21" spans="1:11" x14ac:dyDescent="0.25">
      <c r="A21" s="3" t="s">
        <v>421</v>
      </c>
      <c r="B21" s="10">
        <v>14244</v>
      </c>
      <c r="C21" s="10">
        <v>14954</v>
      </c>
      <c r="D21" s="10">
        <v>14274.5</v>
      </c>
      <c r="E21" s="10">
        <v>15140</v>
      </c>
      <c r="F21" s="10">
        <v>14236</v>
      </c>
      <c r="G21" s="10">
        <v>14163.5</v>
      </c>
      <c r="H21" s="10">
        <v>14998</v>
      </c>
      <c r="I21" s="10">
        <v>16125</v>
      </c>
      <c r="J21" s="10">
        <v>16254</v>
      </c>
      <c r="K21" s="10" t="s">
        <v>30</v>
      </c>
    </row>
    <row r="22" spans="1:11" x14ac:dyDescent="0.25">
      <c r="A22" s="3" t="s">
        <v>422</v>
      </c>
      <c r="B22" s="10">
        <v>10044</v>
      </c>
      <c r="C22" s="10">
        <v>10764</v>
      </c>
      <c r="D22" s="10">
        <v>11346</v>
      </c>
      <c r="E22" s="10">
        <v>10790.5</v>
      </c>
      <c r="F22" s="10">
        <v>11256</v>
      </c>
      <c r="G22" s="10">
        <v>11380.5</v>
      </c>
      <c r="H22" s="10">
        <v>12239</v>
      </c>
      <c r="I22" s="10">
        <v>12652.5</v>
      </c>
      <c r="J22" s="10">
        <v>13603</v>
      </c>
      <c r="K22" s="10" t="s">
        <v>30</v>
      </c>
    </row>
    <row r="23" spans="1:11" x14ac:dyDescent="0.25">
      <c r="A23" s="3" t="s">
        <v>423</v>
      </c>
      <c r="B23" s="10">
        <v>57303</v>
      </c>
      <c r="C23" s="10">
        <v>27024</v>
      </c>
      <c r="D23" s="10">
        <v>22356</v>
      </c>
      <c r="E23" s="10">
        <v>27033</v>
      </c>
      <c r="F23" s="10">
        <v>36836.5</v>
      </c>
      <c r="G23" s="10">
        <v>34859</v>
      </c>
      <c r="H23" s="10">
        <v>36652</v>
      </c>
      <c r="I23" s="10">
        <v>45696</v>
      </c>
      <c r="J23" s="10">
        <v>40613</v>
      </c>
      <c r="K23" s="10" t="s">
        <v>30</v>
      </c>
    </row>
    <row r="24" spans="1:11" x14ac:dyDescent="0.25">
      <c r="A24" s="3" t="s">
        <v>424</v>
      </c>
      <c r="B24" s="10">
        <v>9715</v>
      </c>
      <c r="C24" s="10">
        <v>10327</v>
      </c>
      <c r="D24" s="10">
        <v>10551</v>
      </c>
      <c r="E24" s="10">
        <v>11270</v>
      </c>
      <c r="F24" s="10">
        <v>10616</v>
      </c>
      <c r="G24" s="10">
        <v>10807</v>
      </c>
      <c r="H24" s="10">
        <v>11910</v>
      </c>
      <c r="I24" s="10">
        <v>12032.5</v>
      </c>
      <c r="J24" s="10">
        <v>12583.5</v>
      </c>
      <c r="K24" s="10" t="s">
        <v>30</v>
      </c>
    </row>
    <row r="25" spans="1:11" x14ac:dyDescent="0.25">
      <c r="A25" s="3" t="s">
        <v>425</v>
      </c>
      <c r="B25" s="10">
        <v>11107</v>
      </c>
      <c r="C25" s="10">
        <v>13193</v>
      </c>
      <c r="D25" s="10">
        <v>13133</v>
      </c>
      <c r="E25" s="10">
        <v>13163</v>
      </c>
      <c r="F25" s="10">
        <v>12322</v>
      </c>
      <c r="G25" s="10">
        <v>12373</v>
      </c>
      <c r="H25" s="10">
        <v>13847</v>
      </c>
      <c r="I25" s="10">
        <v>15977</v>
      </c>
      <c r="J25" s="10">
        <v>16018</v>
      </c>
      <c r="K25" s="10" t="s">
        <v>30</v>
      </c>
    </row>
    <row r="26" spans="1:11" x14ac:dyDescent="0.25">
      <c r="A26" s="2" t="s">
        <v>268</v>
      </c>
      <c r="B26" s="10">
        <v>14259</v>
      </c>
      <c r="C26" s="10">
        <v>13426</v>
      </c>
      <c r="D26" s="10">
        <v>25794</v>
      </c>
      <c r="E26" s="10">
        <v>12742.5</v>
      </c>
      <c r="F26" s="10">
        <v>17485</v>
      </c>
      <c r="G26" s="10">
        <v>26104.5</v>
      </c>
      <c r="H26" s="10">
        <v>17413</v>
      </c>
      <c r="I26" s="10">
        <v>22349</v>
      </c>
      <c r="J26" s="10">
        <v>17873</v>
      </c>
      <c r="K26" s="10" t="s">
        <v>30</v>
      </c>
    </row>
    <row r="27" spans="1:11" x14ac:dyDescent="0.25">
      <c r="A27" s="3" t="s">
        <v>426</v>
      </c>
      <c r="B27" s="10">
        <v>3311.5</v>
      </c>
      <c r="C27" s="10">
        <v>9772.5</v>
      </c>
      <c r="D27" s="10">
        <v>24967</v>
      </c>
      <c r="E27" s="10">
        <v>7906</v>
      </c>
      <c r="F27" s="10">
        <v>16723</v>
      </c>
      <c r="G27" s="10">
        <v>39035.5</v>
      </c>
      <c r="H27" s="10">
        <v>11615</v>
      </c>
      <c r="I27" s="10">
        <v>25249.5</v>
      </c>
      <c r="J27" s="10">
        <v>15639</v>
      </c>
      <c r="K27" s="10" t="s">
        <v>30</v>
      </c>
    </row>
    <row r="28" spans="1:11" x14ac:dyDescent="0.25">
      <c r="A28" s="3" t="s">
        <v>427</v>
      </c>
      <c r="B28" s="10">
        <v>46320</v>
      </c>
      <c r="C28" s="10">
        <v>70766.5</v>
      </c>
      <c r="D28" s="10">
        <v>22983.5</v>
      </c>
      <c r="E28" s="10">
        <v>23438</v>
      </c>
      <c r="F28" s="10">
        <v>72439</v>
      </c>
      <c r="G28" s="10">
        <v>87350.5</v>
      </c>
      <c r="H28" s="10">
        <v>75236</v>
      </c>
      <c r="I28" s="10">
        <v>45078</v>
      </c>
      <c r="J28" s="10">
        <v>38038</v>
      </c>
      <c r="K28" s="10" t="s">
        <v>30</v>
      </c>
    </row>
    <row r="29" spans="1:11" x14ac:dyDescent="0.25">
      <c r="A29" s="3" t="s">
        <v>428</v>
      </c>
      <c r="B29" s="10">
        <v>23065</v>
      </c>
      <c r="C29" s="10">
        <v>18920</v>
      </c>
      <c r="D29" s="10">
        <v>26416.5</v>
      </c>
      <c r="E29" s="10">
        <v>21598</v>
      </c>
      <c r="F29" s="10">
        <v>20586</v>
      </c>
      <c r="G29" s="10">
        <v>37798</v>
      </c>
      <c r="H29" s="10">
        <v>18923</v>
      </c>
      <c r="I29" s="10">
        <v>35679.5</v>
      </c>
      <c r="J29" s="10">
        <v>32226.5</v>
      </c>
      <c r="K29" s="10" t="s">
        <v>30</v>
      </c>
    </row>
    <row r="30" spans="1:11" x14ac:dyDescent="0.25">
      <c r="A30" s="3" t="s">
        <v>429</v>
      </c>
      <c r="B30" s="10">
        <v>9737.5</v>
      </c>
      <c r="C30" s="10">
        <v>9181</v>
      </c>
      <c r="D30" s="10">
        <v>22810</v>
      </c>
      <c r="E30" s="10">
        <v>8950</v>
      </c>
      <c r="F30" s="10">
        <v>8715</v>
      </c>
      <c r="G30" s="10">
        <v>15784</v>
      </c>
      <c r="H30" s="10">
        <v>15004</v>
      </c>
      <c r="I30" s="10">
        <v>16212</v>
      </c>
      <c r="J30" s="10">
        <v>11336</v>
      </c>
      <c r="K30" s="10" t="s">
        <v>30</v>
      </c>
    </row>
    <row r="31" spans="1:11" x14ac:dyDescent="0.25">
      <c r="A31" s="2" t="s">
        <v>269</v>
      </c>
      <c r="B31" s="10">
        <v>14053.5</v>
      </c>
      <c r="C31" s="10">
        <v>15026</v>
      </c>
      <c r="D31" s="10">
        <v>15617</v>
      </c>
      <c r="E31" s="10">
        <v>16002</v>
      </c>
      <c r="F31" s="10">
        <v>17053</v>
      </c>
      <c r="G31" s="10">
        <v>17599</v>
      </c>
      <c r="H31" s="10">
        <v>18472</v>
      </c>
      <c r="I31" s="10">
        <v>19985</v>
      </c>
      <c r="J31" s="10">
        <v>21151</v>
      </c>
      <c r="K31" s="10" t="s">
        <v>30</v>
      </c>
    </row>
    <row r="32" spans="1:11" x14ac:dyDescent="0.25">
      <c r="A32" s="3" t="s">
        <v>430</v>
      </c>
      <c r="B32" s="10">
        <v>13197.5</v>
      </c>
      <c r="C32" s="10">
        <v>13977</v>
      </c>
      <c r="D32" s="10">
        <v>14536</v>
      </c>
      <c r="E32" s="10">
        <v>14694</v>
      </c>
      <c r="F32" s="10">
        <v>15611</v>
      </c>
      <c r="G32" s="10">
        <v>16248.5</v>
      </c>
      <c r="H32" s="10">
        <v>16899.5</v>
      </c>
      <c r="I32" s="10">
        <v>18048</v>
      </c>
      <c r="J32" s="10">
        <v>19658</v>
      </c>
      <c r="K32" s="10" t="s">
        <v>30</v>
      </c>
    </row>
    <row r="33" spans="1:11" x14ac:dyDescent="0.25">
      <c r="A33" s="3" t="s">
        <v>431</v>
      </c>
      <c r="B33" s="10">
        <v>13907.5</v>
      </c>
      <c r="C33" s="10">
        <v>15242</v>
      </c>
      <c r="D33" s="10">
        <v>16032</v>
      </c>
      <c r="E33" s="10">
        <v>16461</v>
      </c>
      <c r="F33" s="10">
        <v>17475</v>
      </c>
      <c r="G33" s="10">
        <v>17762</v>
      </c>
      <c r="H33" s="10">
        <v>18734</v>
      </c>
      <c r="I33" s="10">
        <v>20023</v>
      </c>
      <c r="J33" s="10">
        <v>21027.5</v>
      </c>
      <c r="K33" s="10" t="s">
        <v>30</v>
      </c>
    </row>
    <row r="34" spans="1:11" x14ac:dyDescent="0.25">
      <c r="A34" s="3" t="s">
        <v>432</v>
      </c>
      <c r="B34" s="10">
        <v>13011</v>
      </c>
      <c r="C34" s="10">
        <v>12939</v>
      </c>
      <c r="D34" s="10">
        <v>13600.5</v>
      </c>
      <c r="E34" s="10">
        <v>13239</v>
      </c>
      <c r="F34" s="10">
        <v>14279</v>
      </c>
      <c r="G34" s="10">
        <v>14610.5</v>
      </c>
      <c r="H34" s="10">
        <v>16564.5</v>
      </c>
      <c r="I34" s="10">
        <v>18648.5</v>
      </c>
      <c r="J34" s="10">
        <v>19168</v>
      </c>
      <c r="K34" s="10" t="s">
        <v>30</v>
      </c>
    </row>
    <row r="35" spans="1:11" x14ac:dyDescent="0.25">
      <c r="A35" s="3" t="s">
        <v>433</v>
      </c>
      <c r="B35" s="10">
        <v>21339</v>
      </c>
      <c r="C35" s="10">
        <v>25409.5</v>
      </c>
      <c r="D35" s="10">
        <v>26930</v>
      </c>
      <c r="E35" s="10">
        <v>28219</v>
      </c>
      <c r="F35" s="10">
        <v>28449.5</v>
      </c>
      <c r="G35" s="10">
        <v>29419</v>
      </c>
      <c r="H35" s="10">
        <v>31461.5</v>
      </c>
      <c r="I35" s="10">
        <v>32778.5</v>
      </c>
      <c r="J35" s="10">
        <v>33652</v>
      </c>
      <c r="K35" s="10" t="s">
        <v>30</v>
      </c>
    </row>
    <row r="36" spans="1:11" x14ac:dyDescent="0.25">
      <c r="A36" s="2" t="s">
        <v>270</v>
      </c>
      <c r="B36" s="10">
        <v>3510</v>
      </c>
      <c r="C36" s="10">
        <v>3468</v>
      </c>
      <c r="D36" s="10">
        <v>3547</v>
      </c>
      <c r="E36" s="10">
        <v>3672</v>
      </c>
      <c r="F36" s="10">
        <v>3592</v>
      </c>
      <c r="G36" s="10">
        <v>3437</v>
      </c>
      <c r="H36" s="10">
        <v>3778.5</v>
      </c>
      <c r="I36" s="10">
        <v>3835</v>
      </c>
      <c r="J36" s="10">
        <v>4421</v>
      </c>
      <c r="K36" s="10" t="s">
        <v>30</v>
      </c>
    </row>
    <row r="37" spans="1:11" x14ac:dyDescent="0.25">
      <c r="A37" s="3" t="s">
        <v>434</v>
      </c>
      <c r="B37" s="10">
        <v>2921.5</v>
      </c>
      <c r="C37" s="10">
        <v>2813.5</v>
      </c>
      <c r="D37" s="10">
        <v>2975.5</v>
      </c>
      <c r="E37" s="10">
        <v>2967</v>
      </c>
      <c r="F37" s="10">
        <v>3177.5</v>
      </c>
      <c r="G37" s="10">
        <v>3056</v>
      </c>
      <c r="H37" s="10">
        <v>3362.5</v>
      </c>
      <c r="I37" s="10">
        <v>3479.5</v>
      </c>
      <c r="J37" s="10">
        <v>3797</v>
      </c>
      <c r="K37" s="10" t="s">
        <v>30</v>
      </c>
    </row>
    <row r="38" spans="1:11" x14ac:dyDescent="0.25">
      <c r="A38" s="3" t="s">
        <v>435</v>
      </c>
      <c r="B38" s="10">
        <v>5523</v>
      </c>
      <c r="C38" s="10">
        <v>8352.5</v>
      </c>
      <c r="D38" s="10">
        <v>4753</v>
      </c>
      <c r="E38" s="10">
        <v>3060</v>
      </c>
      <c r="F38" s="10">
        <v>14051.5</v>
      </c>
      <c r="G38" s="10">
        <v>3118.5</v>
      </c>
      <c r="H38" s="10">
        <v>6363</v>
      </c>
      <c r="I38" s="10">
        <v>5587</v>
      </c>
      <c r="J38" s="10">
        <v>3158</v>
      </c>
      <c r="K38" s="10" t="s">
        <v>30</v>
      </c>
    </row>
    <row r="39" spans="1:11" x14ac:dyDescent="0.25">
      <c r="A39" s="3" t="s">
        <v>436</v>
      </c>
      <c r="B39" s="10">
        <v>5310</v>
      </c>
      <c r="C39" s="10">
        <v>5253.5</v>
      </c>
      <c r="D39" s="10">
        <v>12132</v>
      </c>
      <c r="E39" s="10">
        <v>6283</v>
      </c>
      <c r="F39" s="10">
        <v>3518</v>
      </c>
      <c r="G39" s="10">
        <v>4119</v>
      </c>
      <c r="H39" s="10">
        <v>7810.5</v>
      </c>
      <c r="I39" s="10">
        <v>4996.5</v>
      </c>
      <c r="J39" s="10">
        <v>5376</v>
      </c>
      <c r="K39" s="10" t="s">
        <v>30</v>
      </c>
    </row>
    <row r="40" spans="1:11" x14ac:dyDescent="0.25">
      <c r="A40" s="3" t="s">
        <v>437</v>
      </c>
      <c r="B40" s="10">
        <v>13930</v>
      </c>
      <c r="C40" s="10">
        <v>16585</v>
      </c>
      <c r="D40" s="10">
        <v>6990</v>
      </c>
      <c r="E40" s="10">
        <v>12252</v>
      </c>
      <c r="F40" s="10">
        <v>51198</v>
      </c>
      <c r="G40" s="10" t="s">
        <v>30</v>
      </c>
      <c r="H40" s="10" t="s">
        <v>30</v>
      </c>
      <c r="I40" s="10" t="s">
        <v>30</v>
      </c>
      <c r="J40" s="10" t="s">
        <v>30</v>
      </c>
      <c r="K40" s="10" t="s">
        <v>30</v>
      </c>
    </row>
    <row r="41" spans="1:11" x14ac:dyDescent="0.25">
      <c r="A41" s="3" t="s">
        <v>438</v>
      </c>
      <c r="B41" s="10">
        <v>10666</v>
      </c>
      <c r="C41" s="10">
        <v>10441</v>
      </c>
      <c r="D41" s="10">
        <v>10934</v>
      </c>
      <c r="E41" s="10">
        <v>9691</v>
      </c>
      <c r="F41" s="10">
        <v>8220</v>
      </c>
      <c r="G41" s="10">
        <v>5211.5</v>
      </c>
      <c r="H41" s="10">
        <v>10506</v>
      </c>
      <c r="I41" s="10">
        <v>12258</v>
      </c>
      <c r="J41" s="10">
        <v>9423.5</v>
      </c>
      <c r="K41" s="10" t="s">
        <v>30</v>
      </c>
    </row>
    <row r="42" spans="1:11" x14ac:dyDescent="0.25">
      <c r="A42" s="3" t="s">
        <v>439</v>
      </c>
      <c r="B42" s="10">
        <v>4827.5</v>
      </c>
      <c r="C42" s="10">
        <v>8647</v>
      </c>
      <c r="D42" s="10" t="s">
        <v>30</v>
      </c>
      <c r="E42" s="10" t="s">
        <v>30</v>
      </c>
      <c r="F42" s="10" t="s">
        <v>30</v>
      </c>
      <c r="G42" s="10" t="s">
        <v>30</v>
      </c>
      <c r="H42" s="10" t="s">
        <v>30</v>
      </c>
      <c r="I42" s="10" t="s">
        <v>30</v>
      </c>
      <c r="J42" s="10" t="s">
        <v>30</v>
      </c>
      <c r="K42" s="10" t="s">
        <v>30</v>
      </c>
    </row>
    <row r="43" spans="1:11" x14ac:dyDescent="0.25">
      <c r="A43" s="3" t="s">
        <v>440</v>
      </c>
      <c r="B43" s="10">
        <v>20861</v>
      </c>
      <c r="C43" s="10">
        <v>12064</v>
      </c>
      <c r="D43" s="10">
        <v>11444</v>
      </c>
      <c r="E43" s="10">
        <v>15305.5</v>
      </c>
      <c r="F43" s="10">
        <v>16288.5</v>
      </c>
      <c r="G43" s="10">
        <v>10757</v>
      </c>
      <c r="H43" s="10">
        <v>12855.5</v>
      </c>
      <c r="I43" s="10">
        <v>7871</v>
      </c>
      <c r="J43" s="10">
        <v>17518.5</v>
      </c>
      <c r="K43" s="10" t="s">
        <v>30</v>
      </c>
    </row>
    <row r="44" spans="1:11" x14ac:dyDescent="0.25">
      <c r="A44" s="3" t="s">
        <v>441</v>
      </c>
      <c r="B44" s="10" t="s">
        <v>30</v>
      </c>
      <c r="C44" s="10" t="s">
        <v>30</v>
      </c>
      <c r="D44" s="10" t="s">
        <v>30</v>
      </c>
      <c r="E44" s="10" t="s">
        <v>30</v>
      </c>
      <c r="F44" s="10" t="s">
        <v>30</v>
      </c>
      <c r="G44" s="10" t="s">
        <v>30</v>
      </c>
      <c r="H44" s="10" t="s">
        <v>30</v>
      </c>
      <c r="I44" s="10">
        <v>10811</v>
      </c>
      <c r="J44" s="10" t="s">
        <v>30</v>
      </c>
      <c r="K44" s="10" t="s">
        <v>30</v>
      </c>
    </row>
    <row r="45" spans="1:11" x14ac:dyDescent="0.25">
      <c r="A45" s="3" t="s">
        <v>442</v>
      </c>
      <c r="B45" s="10">
        <v>18477</v>
      </c>
      <c r="C45" s="10">
        <v>7540</v>
      </c>
      <c r="D45" s="10">
        <v>12567</v>
      </c>
      <c r="E45" s="10">
        <v>14206.5</v>
      </c>
      <c r="F45" s="10">
        <v>14579</v>
      </c>
      <c r="G45" s="10">
        <v>9957</v>
      </c>
      <c r="H45" s="10">
        <v>5715</v>
      </c>
      <c r="I45" s="10">
        <v>11383</v>
      </c>
      <c r="J45" s="10">
        <v>10287</v>
      </c>
      <c r="K45" s="10" t="s">
        <v>30</v>
      </c>
    </row>
    <row r="46" spans="1:11" x14ac:dyDescent="0.25">
      <c r="A46" s="2" t="s">
        <v>271</v>
      </c>
      <c r="B46" s="10">
        <v>4355.5</v>
      </c>
      <c r="C46" s="10">
        <v>5565.5</v>
      </c>
      <c r="D46" s="10">
        <v>6257</v>
      </c>
      <c r="E46" s="10">
        <v>8724.5</v>
      </c>
      <c r="F46" s="10">
        <v>6673</v>
      </c>
      <c r="G46" s="10">
        <v>6322</v>
      </c>
      <c r="H46" s="10">
        <v>8037</v>
      </c>
      <c r="I46" s="10">
        <v>7180.5</v>
      </c>
      <c r="J46" s="10">
        <v>7252</v>
      </c>
      <c r="K46" s="10" t="s">
        <v>30</v>
      </c>
    </row>
    <row r="47" spans="1:11" x14ac:dyDescent="0.25">
      <c r="A47" s="3" t="s">
        <v>443</v>
      </c>
      <c r="B47" s="10">
        <v>3944</v>
      </c>
      <c r="C47" s="10">
        <v>5038</v>
      </c>
      <c r="D47" s="10">
        <v>4866.5</v>
      </c>
      <c r="E47" s="10">
        <v>5077</v>
      </c>
      <c r="F47" s="10">
        <v>4665.5</v>
      </c>
      <c r="G47" s="10">
        <v>4392.5</v>
      </c>
      <c r="H47" s="10">
        <v>7602.5</v>
      </c>
      <c r="I47" s="10">
        <v>5718.5</v>
      </c>
      <c r="J47" s="10">
        <v>5824</v>
      </c>
      <c r="K47" s="10" t="s">
        <v>30</v>
      </c>
    </row>
    <row r="48" spans="1:11" x14ac:dyDescent="0.25">
      <c r="A48" s="3" t="s">
        <v>444</v>
      </c>
      <c r="B48" s="10">
        <v>25652.5</v>
      </c>
      <c r="C48" s="10">
        <v>18493</v>
      </c>
      <c r="D48" s="10">
        <v>39525</v>
      </c>
      <c r="E48" s="10">
        <v>464364</v>
      </c>
      <c r="F48" s="10">
        <v>214817</v>
      </c>
      <c r="G48" s="10">
        <v>88060</v>
      </c>
      <c r="H48" s="10">
        <v>30419.5</v>
      </c>
      <c r="I48" s="10">
        <v>63112</v>
      </c>
      <c r="J48" s="10">
        <v>55543</v>
      </c>
      <c r="K48" s="10" t="s">
        <v>30</v>
      </c>
    </row>
    <row r="49" spans="1:11" x14ac:dyDescent="0.25">
      <c r="A49" s="3" t="s">
        <v>445</v>
      </c>
      <c r="B49" s="10">
        <v>2945</v>
      </c>
      <c r="C49" s="10">
        <v>4989</v>
      </c>
      <c r="D49" s="10">
        <v>5272.5</v>
      </c>
      <c r="E49" s="10">
        <v>5222</v>
      </c>
      <c r="F49" s="10">
        <v>2624</v>
      </c>
      <c r="G49" s="10">
        <v>2963</v>
      </c>
      <c r="H49" s="10">
        <v>2577</v>
      </c>
      <c r="I49" s="10">
        <v>5920</v>
      </c>
      <c r="J49" s="10">
        <v>4746</v>
      </c>
      <c r="K49" s="10" t="s">
        <v>30</v>
      </c>
    </row>
    <row r="50" spans="1:11" x14ac:dyDescent="0.25">
      <c r="A50" s="3" t="s">
        <v>446</v>
      </c>
      <c r="B50" s="10">
        <v>23891</v>
      </c>
      <c r="C50" s="10">
        <v>12706.5</v>
      </c>
      <c r="D50" s="10">
        <v>4860.5</v>
      </c>
      <c r="E50" s="10">
        <v>5785</v>
      </c>
      <c r="F50" s="10">
        <v>4046</v>
      </c>
      <c r="G50" s="10">
        <v>4567</v>
      </c>
      <c r="H50" s="10">
        <v>6958.5</v>
      </c>
      <c r="I50" s="10">
        <v>5551</v>
      </c>
      <c r="J50" s="10">
        <v>20309</v>
      </c>
      <c r="K50" s="10" t="s">
        <v>30</v>
      </c>
    </row>
    <row r="51" spans="1:11" x14ac:dyDescent="0.25">
      <c r="A51" s="3" t="s">
        <v>447</v>
      </c>
      <c r="B51" s="10">
        <v>6536</v>
      </c>
      <c r="C51" s="10">
        <v>7807.5</v>
      </c>
      <c r="D51" s="10">
        <v>6969.5</v>
      </c>
      <c r="E51" s="10">
        <v>3903.5</v>
      </c>
      <c r="F51" s="10">
        <v>3572</v>
      </c>
      <c r="G51" s="10">
        <v>7969.5</v>
      </c>
      <c r="H51" s="10">
        <v>6781</v>
      </c>
      <c r="I51" s="10">
        <v>7854</v>
      </c>
      <c r="J51" s="10">
        <v>5990</v>
      </c>
      <c r="K51" s="10" t="s">
        <v>30</v>
      </c>
    </row>
    <row r="52" spans="1:11" x14ac:dyDescent="0.25">
      <c r="A52" s="2" t="s">
        <v>272</v>
      </c>
      <c r="B52" s="10">
        <v>6301</v>
      </c>
      <c r="C52" s="10">
        <v>6870</v>
      </c>
      <c r="D52" s="10">
        <v>5428.5</v>
      </c>
      <c r="E52" s="10">
        <v>4805</v>
      </c>
      <c r="F52" s="10">
        <v>7064</v>
      </c>
      <c r="G52" s="10">
        <v>7093</v>
      </c>
      <c r="H52" s="10">
        <v>1925</v>
      </c>
      <c r="I52" s="10">
        <v>1940</v>
      </c>
      <c r="J52" s="10">
        <v>1920.5</v>
      </c>
      <c r="K52" s="10" t="s">
        <v>30</v>
      </c>
    </row>
    <row r="53" spans="1:11" x14ac:dyDescent="0.25">
      <c r="A53" s="3" t="s">
        <v>448</v>
      </c>
      <c r="B53" s="10">
        <v>9833</v>
      </c>
      <c r="C53" s="10">
        <v>7179</v>
      </c>
      <c r="D53" s="10">
        <v>6083</v>
      </c>
      <c r="E53" s="10">
        <v>4582</v>
      </c>
      <c r="F53" s="10">
        <v>8925</v>
      </c>
      <c r="G53" s="10">
        <v>10805</v>
      </c>
      <c r="H53" s="10">
        <v>1940.5</v>
      </c>
      <c r="I53" s="10">
        <v>2243</v>
      </c>
      <c r="J53" s="10">
        <v>3707.5</v>
      </c>
      <c r="K53" s="10" t="s">
        <v>30</v>
      </c>
    </row>
    <row r="54" spans="1:11" x14ac:dyDescent="0.25">
      <c r="A54" s="3" t="s">
        <v>449</v>
      </c>
      <c r="B54" s="10">
        <v>3682</v>
      </c>
      <c r="C54" s="10">
        <v>5179</v>
      </c>
      <c r="D54" s="10">
        <v>4537.5</v>
      </c>
      <c r="E54" s="10">
        <v>5219</v>
      </c>
      <c r="F54" s="10">
        <v>6247</v>
      </c>
      <c r="G54" s="10">
        <v>5412</v>
      </c>
      <c r="H54" s="10">
        <v>1913</v>
      </c>
      <c r="I54" s="10">
        <v>1924</v>
      </c>
      <c r="J54" s="10">
        <v>1873</v>
      </c>
      <c r="K54" s="10" t="s">
        <v>30</v>
      </c>
    </row>
    <row r="55" spans="1:11" x14ac:dyDescent="0.25">
      <c r="A55" s="3" t="s">
        <v>450</v>
      </c>
      <c r="B55" s="10">
        <v>6300.5</v>
      </c>
      <c r="C55" s="10">
        <v>6307</v>
      </c>
      <c r="D55" s="10">
        <v>8125</v>
      </c>
      <c r="E55" s="10">
        <v>3655</v>
      </c>
      <c r="F55" s="10">
        <v>8017</v>
      </c>
      <c r="G55" s="10">
        <v>7199</v>
      </c>
      <c r="H55" s="10">
        <v>4567</v>
      </c>
      <c r="I55" s="10">
        <v>6886</v>
      </c>
      <c r="J55" s="10">
        <v>4355</v>
      </c>
      <c r="K55" s="10" t="s">
        <v>30</v>
      </c>
    </row>
    <row r="56" spans="1:11" x14ac:dyDescent="0.25">
      <c r="A56" s="2" t="s">
        <v>273</v>
      </c>
      <c r="B56" s="10">
        <v>38391.5</v>
      </c>
      <c r="C56" s="10">
        <v>42825</v>
      </c>
      <c r="D56" s="10">
        <v>47996</v>
      </c>
      <c r="E56" s="10">
        <v>57607</v>
      </c>
      <c r="F56" s="10">
        <v>63874</v>
      </c>
      <c r="G56" s="10">
        <v>70266</v>
      </c>
      <c r="H56" s="10">
        <v>78822</v>
      </c>
      <c r="I56" s="10">
        <v>76866</v>
      </c>
      <c r="J56" s="10">
        <v>69376.5</v>
      </c>
      <c r="K56" s="10" t="s">
        <v>30</v>
      </c>
    </row>
    <row r="57" spans="1:11" x14ac:dyDescent="0.25">
      <c r="A57" s="3" t="s">
        <v>451</v>
      </c>
      <c r="B57" s="10" t="s">
        <v>30</v>
      </c>
      <c r="C57" s="10" t="s">
        <v>30</v>
      </c>
      <c r="D57" s="10">
        <v>79978</v>
      </c>
      <c r="E57" s="10">
        <v>86244.5</v>
      </c>
      <c r="F57" s="10">
        <v>45915</v>
      </c>
      <c r="G57" s="10">
        <v>67296</v>
      </c>
      <c r="H57" s="10">
        <v>72779</v>
      </c>
      <c r="I57" s="10">
        <v>66142</v>
      </c>
      <c r="J57" s="10">
        <v>55699</v>
      </c>
      <c r="K57" s="10" t="s">
        <v>30</v>
      </c>
    </row>
    <row r="58" spans="1:11" x14ac:dyDescent="0.25">
      <c r="A58" s="3" t="s">
        <v>452</v>
      </c>
      <c r="B58" s="10">
        <v>62866</v>
      </c>
      <c r="C58" s="10">
        <v>48846</v>
      </c>
      <c r="D58" s="10">
        <v>61303</v>
      </c>
      <c r="E58" s="10">
        <v>75353</v>
      </c>
      <c r="F58" s="10">
        <v>63272</v>
      </c>
      <c r="G58" s="10">
        <v>73366</v>
      </c>
      <c r="H58" s="10">
        <v>84685</v>
      </c>
      <c r="I58" s="10">
        <v>69330</v>
      </c>
      <c r="J58" s="10">
        <v>65085</v>
      </c>
      <c r="K58" s="10" t="s">
        <v>30</v>
      </c>
    </row>
    <row r="59" spans="1:11" x14ac:dyDescent="0.25">
      <c r="A59" s="3" t="s">
        <v>453</v>
      </c>
      <c r="B59" s="10">
        <v>19656.5</v>
      </c>
      <c r="C59" s="10">
        <v>24233.5</v>
      </c>
      <c r="D59" s="10">
        <v>27784</v>
      </c>
      <c r="E59" s="10">
        <v>32356</v>
      </c>
      <c r="F59" s="10">
        <v>33589</v>
      </c>
      <c r="G59" s="10">
        <v>35341</v>
      </c>
      <c r="H59" s="10">
        <v>54787</v>
      </c>
      <c r="I59" s="10">
        <v>66074</v>
      </c>
      <c r="J59" s="10">
        <v>53222</v>
      </c>
      <c r="K59" s="10" t="s">
        <v>30</v>
      </c>
    </row>
    <row r="60" spans="1:11" x14ac:dyDescent="0.25">
      <c r="A60" s="3" t="s">
        <v>454</v>
      </c>
      <c r="B60" s="10">
        <v>40865</v>
      </c>
      <c r="C60" s="10">
        <v>35342</v>
      </c>
      <c r="D60" s="10">
        <v>28840</v>
      </c>
      <c r="E60" s="10">
        <v>37337</v>
      </c>
      <c r="F60" s="10">
        <v>55251</v>
      </c>
      <c r="G60" s="10">
        <v>47456</v>
      </c>
      <c r="H60" s="10">
        <v>48878</v>
      </c>
      <c r="I60" s="10">
        <v>34636</v>
      </c>
      <c r="J60" s="10">
        <v>41926</v>
      </c>
      <c r="K60" s="10" t="s">
        <v>30</v>
      </c>
    </row>
    <row r="61" spans="1:11" x14ac:dyDescent="0.25">
      <c r="A61" s="3" t="s">
        <v>455</v>
      </c>
      <c r="B61" s="10">
        <v>36964</v>
      </c>
      <c r="C61" s="10">
        <v>46699</v>
      </c>
      <c r="D61" s="10">
        <v>53815</v>
      </c>
      <c r="E61" s="10">
        <v>66869</v>
      </c>
      <c r="F61" s="10">
        <v>72245</v>
      </c>
      <c r="G61" s="10">
        <v>70993.5</v>
      </c>
      <c r="H61" s="10">
        <v>73903</v>
      </c>
      <c r="I61" s="10">
        <v>78088</v>
      </c>
      <c r="J61" s="10">
        <v>77605</v>
      </c>
      <c r="K61" s="10" t="s">
        <v>30</v>
      </c>
    </row>
    <row r="62" spans="1:11" x14ac:dyDescent="0.25">
      <c r="A62" s="3" t="s">
        <v>456</v>
      </c>
      <c r="B62" s="10">
        <v>27517</v>
      </c>
      <c r="C62" s="10">
        <v>80223</v>
      </c>
      <c r="D62" s="10">
        <v>114874</v>
      </c>
      <c r="E62" s="10">
        <v>194611</v>
      </c>
      <c r="F62" s="10">
        <v>149808</v>
      </c>
      <c r="G62" s="10">
        <v>152062</v>
      </c>
      <c r="H62" s="10">
        <v>237843</v>
      </c>
      <c r="I62" s="10">
        <v>128589</v>
      </c>
      <c r="J62" s="10">
        <v>82650.5</v>
      </c>
      <c r="K62" s="10" t="s">
        <v>30</v>
      </c>
    </row>
    <row r="63" spans="1:11" x14ac:dyDescent="0.25">
      <c r="A63" s="3" t="s">
        <v>457</v>
      </c>
      <c r="B63" s="10">
        <v>43190</v>
      </c>
      <c r="C63" s="10">
        <v>56017</v>
      </c>
      <c r="D63" s="10">
        <v>49781.5</v>
      </c>
      <c r="E63" s="10">
        <v>61790</v>
      </c>
      <c r="F63" s="10">
        <v>77795</v>
      </c>
      <c r="G63" s="10">
        <v>117085</v>
      </c>
      <c r="H63" s="10">
        <v>121013</v>
      </c>
      <c r="I63" s="10">
        <v>108255</v>
      </c>
      <c r="J63" s="10">
        <v>87069.5</v>
      </c>
      <c r="K63" s="10" t="s">
        <v>30</v>
      </c>
    </row>
    <row r="64" spans="1:11" x14ac:dyDescent="0.25">
      <c r="A64" s="3" t="s">
        <v>458</v>
      </c>
      <c r="B64" s="10">
        <v>39898</v>
      </c>
      <c r="C64" s="10">
        <v>47507.5</v>
      </c>
      <c r="D64" s="10">
        <v>49014</v>
      </c>
      <c r="E64" s="10">
        <v>57464</v>
      </c>
      <c r="F64" s="10">
        <v>66620</v>
      </c>
      <c r="G64" s="10">
        <v>72494.5</v>
      </c>
      <c r="H64" s="10">
        <v>76685</v>
      </c>
      <c r="I64" s="10">
        <v>74476</v>
      </c>
      <c r="J64" s="10">
        <v>68819.5</v>
      </c>
      <c r="K64" s="10" t="s">
        <v>30</v>
      </c>
    </row>
    <row r="65" spans="1:11" x14ac:dyDescent="0.25">
      <c r="A65" s="3" t="s">
        <v>459</v>
      </c>
      <c r="B65" s="10" t="s">
        <v>30</v>
      </c>
      <c r="C65" s="10" t="s">
        <v>30</v>
      </c>
      <c r="D65" s="10" t="s">
        <v>30</v>
      </c>
      <c r="E65" s="10" t="s">
        <v>30</v>
      </c>
      <c r="F65" s="10">
        <v>17471</v>
      </c>
      <c r="G65" s="10">
        <v>61491</v>
      </c>
      <c r="H65" s="10">
        <v>47518</v>
      </c>
      <c r="I65" s="10">
        <v>59295.5</v>
      </c>
      <c r="J65" s="10">
        <v>37598.5</v>
      </c>
      <c r="K65" s="10" t="s">
        <v>30</v>
      </c>
    </row>
    <row r="66" spans="1:11" x14ac:dyDescent="0.25">
      <c r="A66" s="3" t="s">
        <v>460</v>
      </c>
      <c r="B66" s="10" t="s">
        <v>30</v>
      </c>
      <c r="C66" s="10" t="s">
        <v>30</v>
      </c>
      <c r="D66" s="10" t="s">
        <v>30</v>
      </c>
      <c r="E66" s="10" t="s">
        <v>30</v>
      </c>
      <c r="F66" s="10">
        <v>62868</v>
      </c>
      <c r="G66" s="10">
        <v>59208</v>
      </c>
      <c r="H66" s="10">
        <v>67819</v>
      </c>
      <c r="I66" s="10">
        <v>63866</v>
      </c>
      <c r="J66" s="10">
        <v>1586</v>
      </c>
      <c r="K66" s="10" t="s">
        <v>30</v>
      </c>
    </row>
    <row r="67" spans="1:11" x14ac:dyDescent="0.25">
      <c r="A67" s="3" t="s">
        <v>461</v>
      </c>
      <c r="B67" s="10">
        <v>41310.5</v>
      </c>
      <c r="C67" s="10">
        <v>40749</v>
      </c>
      <c r="D67" s="10" t="s">
        <v>30</v>
      </c>
      <c r="E67" s="10" t="s">
        <v>30</v>
      </c>
      <c r="F67" s="10" t="s">
        <v>30</v>
      </c>
      <c r="G67" s="10" t="s">
        <v>30</v>
      </c>
      <c r="H67" s="10" t="s">
        <v>30</v>
      </c>
      <c r="I67" s="10" t="s">
        <v>30</v>
      </c>
      <c r="J67" s="10" t="s">
        <v>30</v>
      </c>
      <c r="K67" s="10" t="s">
        <v>30</v>
      </c>
    </row>
    <row r="68" spans="1:11" x14ac:dyDescent="0.25">
      <c r="A68" s="2" t="s">
        <v>274</v>
      </c>
      <c r="B68" s="10">
        <v>13225</v>
      </c>
      <c r="C68" s="10">
        <v>15042</v>
      </c>
      <c r="D68" s="10">
        <v>15879.5</v>
      </c>
      <c r="E68" s="10">
        <v>16078</v>
      </c>
      <c r="F68" s="10">
        <v>17018</v>
      </c>
      <c r="G68" s="10">
        <v>17949</v>
      </c>
      <c r="H68" s="10">
        <v>18349.5</v>
      </c>
      <c r="I68" s="10">
        <v>19484.5</v>
      </c>
      <c r="J68" s="10">
        <v>19304.5</v>
      </c>
      <c r="K68" s="10" t="s">
        <v>30</v>
      </c>
    </row>
    <row r="69" spans="1:11" x14ac:dyDescent="0.25">
      <c r="A69" s="3" t="s">
        <v>462</v>
      </c>
      <c r="B69" s="10">
        <v>23572</v>
      </c>
      <c r="C69" s="10">
        <v>33399.5</v>
      </c>
      <c r="D69" s="10">
        <v>39125</v>
      </c>
      <c r="E69" s="10">
        <v>28200</v>
      </c>
      <c r="F69" s="10">
        <v>13922</v>
      </c>
      <c r="G69" s="10">
        <v>10364</v>
      </c>
      <c r="H69" s="10">
        <v>13719</v>
      </c>
      <c r="I69" s="10">
        <v>32176</v>
      </c>
      <c r="J69" s="10">
        <v>41604.5</v>
      </c>
      <c r="K69" s="10" t="s">
        <v>30</v>
      </c>
    </row>
    <row r="70" spans="1:11" x14ac:dyDescent="0.25">
      <c r="A70" s="3" t="s">
        <v>463</v>
      </c>
      <c r="B70" s="10">
        <v>15682</v>
      </c>
      <c r="C70" s="10">
        <v>16059.5</v>
      </c>
      <c r="D70" s="10">
        <v>19015</v>
      </c>
      <c r="E70" s="10">
        <v>17020</v>
      </c>
      <c r="F70" s="10">
        <v>19122.5</v>
      </c>
      <c r="G70" s="10">
        <v>18077.5</v>
      </c>
      <c r="H70" s="10">
        <v>21054</v>
      </c>
      <c r="I70" s="10">
        <v>22712</v>
      </c>
      <c r="J70" s="10">
        <v>23609</v>
      </c>
      <c r="K70" s="10" t="s">
        <v>30</v>
      </c>
    </row>
    <row r="71" spans="1:11" x14ac:dyDescent="0.25">
      <c r="A71" s="3" t="s">
        <v>464</v>
      </c>
      <c r="B71" s="10">
        <v>27847.5</v>
      </c>
      <c r="C71" s="10">
        <v>51215</v>
      </c>
      <c r="D71" s="10">
        <v>27359</v>
      </c>
      <c r="E71" s="10">
        <v>42558</v>
      </c>
      <c r="F71" s="10">
        <v>16565</v>
      </c>
      <c r="G71" s="10">
        <v>29296</v>
      </c>
      <c r="H71" s="10">
        <v>26910</v>
      </c>
      <c r="I71" s="10">
        <v>36872</v>
      </c>
      <c r="J71" s="10">
        <v>21534.5</v>
      </c>
      <c r="K71" s="10" t="s">
        <v>30</v>
      </c>
    </row>
    <row r="72" spans="1:11" x14ac:dyDescent="0.25">
      <c r="A72" s="3" t="s">
        <v>465</v>
      </c>
      <c r="B72" s="10">
        <v>13253</v>
      </c>
      <c r="C72" s="10">
        <v>14635</v>
      </c>
      <c r="D72" s="10">
        <v>14520</v>
      </c>
      <c r="E72" s="10">
        <v>16195</v>
      </c>
      <c r="F72" s="10">
        <v>17010.5</v>
      </c>
      <c r="G72" s="10">
        <v>17102</v>
      </c>
      <c r="H72" s="10">
        <v>14405</v>
      </c>
      <c r="I72" s="10">
        <v>15863.5</v>
      </c>
      <c r="J72" s="10">
        <v>16808</v>
      </c>
      <c r="K72" s="10" t="s">
        <v>30</v>
      </c>
    </row>
    <row r="73" spans="1:11" x14ac:dyDescent="0.25">
      <c r="A73" s="3" t="s">
        <v>466</v>
      </c>
      <c r="B73" s="10">
        <v>11863</v>
      </c>
      <c r="C73" s="10">
        <v>14275</v>
      </c>
      <c r="D73" s="10">
        <v>15249</v>
      </c>
      <c r="E73" s="10">
        <v>15338.5</v>
      </c>
      <c r="F73" s="10">
        <v>15653</v>
      </c>
      <c r="G73" s="10">
        <v>18234.5</v>
      </c>
      <c r="H73" s="10">
        <v>18793</v>
      </c>
      <c r="I73" s="10">
        <v>18617</v>
      </c>
      <c r="J73" s="10">
        <v>16140</v>
      </c>
      <c r="K73" s="10" t="s">
        <v>30</v>
      </c>
    </row>
    <row r="74" spans="1:11" x14ac:dyDescent="0.25">
      <c r="A74" s="2" t="s">
        <v>154</v>
      </c>
      <c r="B74" s="10">
        <v>12958</v>
      </c>
      <c r="C74" s="10">
        <v>14014.5</v>
      </c>
      <c r="D74" s="10">
        <v>14685</v>
      </c>
      <c r="E74" s="10">
        <v>15272.5</v>
      </c>
      <c r="F74" s="10">
        <v>15788</v>
      </c>
      <c r="G74" s="10">
        <v>16368</v>
      </c>
      <c r="H74" s="10">
        <v>14898</v>
      </c>
      <c r="I74" s="10">
        <v>16589</v>
      </c>
      <c r="J74" s="10">
        <v>19007</v>
      </c>
      <c r="K74" s="10" t="s">
        <v>30</v>
      </c>
    </row>
  </sheetData>
  <hyperlinks>
    <hyperlink ref="A2" location="'Cover page'!A1" display="'Cover page'!A1" xr:uid="{0ABC35A6-F225-4C1C-A3DB-3D9D0DB8E087}"/>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A2A59-948B-479E-ADC9-E068858256B9}">
  <dimension ref="A1:K74"/>
  <sheetViews>
    <sheetView zoomScale="85" zoomScaleNormal="85" workbookViewId="0">
      <selection activeCell="B2" sqref="B2"/>
    </sheetView>
  </sheetViews>
  <sheetFormatPr defaultRowHeight="15" x14ac:dyDescent="0.25"/>
  <cols>
    <col min="1" max="1" width="83" bestFit="1" customWidth="1"/>
    <col min="2" max="2" width="17.42578125" bestFit="1" customWidth="1"/>
    <col min="3" max="10" width="7.85546875" bestFit="1" customWidth="1"/>
    <col min="11" max="11" width="8.85546875" bestFit="1" customWidth="1"/>
    <col min="12" max="12" width="13.85546875" bestFit="1" customWidth="1"/>
    <col min="13" max="13" width="35.140625" bestFit="1" customWidth="1"/>
    <col min="14" max="14" width="13.85546875" bestFit="1" customWidth="1"/>
    <col min="15" max="15" width="35.140625" bestFit="1" customWidth="1"/>
    <col min="16" max="16" width="13.85546875" bestFit="1" customWidth="1"/>
    <col min="17" max="17" width="35.140625" bestFit="1" customWidth="1"/>
    <col min="18" max="18" width="13.85546875" bestFit="1" customWidth="1"/>
    <col min="19" max="19" width="35.140625" bestFit="1" customWidth="1"/>
    <col min="20" max="20" width="13.85546875" bestFit="1" customWidth="1"/>
    <col min="21" max="21" width="35.140625" bestFit="1" customWidth="1"/>
  </cols>
  <sheetData>
    <row r="1" spans="1:11" ht="18" thickBot="1" x14ac:dyDescent="0.35">
      <c r="A1" s="4" t="str">
        <f>'Cover page'!$A$35</f>
        <v>Table 4.3. Claims (median time lost) by Mechanism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276</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265</v>
      </c>
      <c r="B8" s="9">
        <v>7</v>
      </c>
      <c r="C8" s="9">
        <v>7.2</v>
      </c>
      <c r="D8" s="9">
        <v>7.8</v>
      </c>
      <c r="E8" s="9">
        <v>7.89</v>
      </c>
      <c r="F8" s="9">
        <v>8</v>
      </c>
      <c r="G8" s="9">
        <v>8.36</v>
      </c>
      <c r="H8" s="9">
        <v>8.69</v>
      </c>
      <c r="I8" s="9">
        <v>8.69</v>
      </c>
      <c r="J8" s="9">
        <v>8.7899999999999991</v>
      </c>
      <c r="K8" s="9" t="s">
        <v>30</v>
      </c>
    </row>
    <row r="9" spans="1:11" x14ac:dyDescent="0.25">
      <c r="A9" s="3" t="s">
        <v>411</v>
      </c>
      <c r="B9" s="9">
        <v>8.24</v>
      </c>
      <c r="C9" s="9">
        <v>8.8000000000000007</v>
      </c>
      <c r="D9" s="9">
        <v>9.4600000000000009</v>
      </c>
      <c r="E9" s="9">
        <v>9.6</v>
      </c>
      <c r="F9" s="9">
        <v>10.14</v>
      </c>
      <c r="G9" s="9">
        <v>10.4</v>
      </c>
      <c r="H9" s="9">
        <v>10.67</v>
      </c>
      <c r="I9" s="9">
        <v>10.605</v>
      </c>
      <c r="J9" s="9">
        <v>11</v>
      </c>
      <c r="K9" s="9" t="s">
        <v>30</v>
      </c>
    </row>
    <row r="10" spans="1:11" x14ac:dyDescent="0.25">
      <c r="A10" s="3" t="s">
        <v>412</v>
      </c>
      <c r="B10" s="9">
        <v>6.63</v>
      </c>
      <c r="C10" s="9">
        <v>6.6</v>
      </c>
      <c r="D10" s="9">
        <v>7.08</v>
      </c>
      <c r="E10" s="9">
        <v>7.21</v>
      </c>
      <c r="F10" s="9">
        <v>7.39</v>
      </c>
      <c r="G10" s="9">
        <v>7.71</v>
      </c>
      <c r="H10" s="9">
        <v>8</v>
      </c>
      <c r="I10" s="9">
        <v>8</v>
      </c>
      <c r="J10" s="9">
        <v>8</v>
      </c>
      <c r="K10" s="9" t="s">
        <v>30</v>
      </c>
    </row>
    <row r="11" spans="1:11" x14ac:dyDescent="0.25">
      <c r="A11" s="3" t="s">
        <v>413</v>
      </c>
      <c r="B11" s="9">
        <v>7</v>
      </c>
      <c r="C11" s="9">
        <v>7.84</v>
      </c>
      <c r="D11" s="9">
        <v>8.39</v>
      </c>
      <c r="E11" s="9">
        <v>7.6</v>
      </c>
      <c r="F11" s="9">
        <v>9</v>
      </c>
      <c r="G11" s="9">
        <v>8.8000000000000007</v>
      </c>
      <c r="H11" s="9">
        <v>9.39</v>
      </c>
      <c r="I11" s="9">
        <v>9.4</v>
      </c>
      <c r="J11" s="9">
        <v>9.2800000000000011</v>
      </c>
      <c r="K11" s="9" t="s">
        <v>30</v>
      </c>
    </row>
    <row r="12" spans="1:11" x14ac:dyDescent="0.25">
      <c r="A12" s="2" t="s">
        <v>266</v>
      </c>
      <c r="B12" s="9">
        <v>3.2</v>
      </c>
      <c r="C12" s="9">
        <v>3.21</v>
      </c>
      <c r="D12" s="9">
        <v>3.25</v>
      </c>
      <c r="E12" s="9">
        <v>3.2</v>
      </c>
      <c r="F12" s="9">
        <v>3</v>
      </c>
      <c r="G12" s="9">
        <v>3.2</v>
      </c>
      <c r="H12" s="9">
        <v>3.66</v>
      </c>
      <c r="I12" s="9">
        <v>3.6</v>
      </c>
      <c r="J12" s="9">
        <v>3.64</v>
      </c>
      <c r="K12" s="9" t="s">
        <v>30</v>
      </c>
    </row>
    <row r="13" spans="1:11" x14ac:dyDescent="0.25">
      <c r="A13" s="3" t="s">
        <v>414</v>
      </c>
      <c r="B13" s="9">
        <v>3.68</v>
      </c>
      <c r="C13" s="9">
        <v>3.8</v>
      </c>
      <c r="D13" s="9">
        <v>3.88</v>
      </c>
      <c r="E13" s="9">
        <v>3.61</v>
      </c>
      <c r="F13" s="9">
        <v>3.4</v>
      </c>
      <c r="G13" s="9">
        <v>3.79</v>
      </c>
      <c r="H13" s="9">
        <v>4.1900000000000004</v>
      </c>
      <c r="I13" s="9">
        <v>4</v>
      </c>
      <c r="J13" s="9">
        <v>4</v>
      </c>
      <c r="K13" s="9" t="s">
        <v>30</v>
      </c>
    </row>
    <row r="14" spans="1:11" x14ac:dyDescent="0.25">
      <c r="A14" s="3" t="s">
        <v>415</v>
      </c>
      <c r="B14" s="9">
        <v>3</v>
      </c>
      <c r="C14" s="9">
        <v>3</v>
      </c>
      <c r="D14" s="9">
        <v>3</v>
      </c>
      <c r="E14" s="9">
        <v>3</v>
      </c>
      <c r="F14" s="9">
        <v>2.8</v>
      </c>
      <c r="G14" s="9">
        <v>3</v>
      </c>
      <c r="H14" s="9">
        <v>3.2</v>
      </c>
      <c r="I14" s="9">
        <v>3.2</v>
      </c>
      <c r="J14" s="9">
        <v>3.21</v>
      </c>
      <c r="K14" s="9" t="s">
        <v>30</v>
      </c>
    </row>
    <row r="15" spans="1:11" x14ac:dyDescent="0.25">
      <c r="A15" s="3" t="s">
        <v>416</v>
      </c>
      <c r="B15" s="9">
        <v>4</v>
      </c>
      <c r="C15" s="9">
        <v>3.53</v>
      </c>
      <c r="D15" s="9">
        <v>4.2</v>
      </c>
      <c r="E15" s="9">
        <v>3.835</v>
      </c>
      <c r="F15" s="9">
        <v>3</v>
      </c>
      <c r="G15" s="9">
        <v>5.03</v>
      </c>
      <c r="H15" s="9">
        <v>2.8</v>
      </c>
      <c r="I15" s="9">
        <v>4.7850000000000001</v>
      </c>
      <c r="J15" s="9">
        <v>4.1399999999999997</v>
      </c>
      <c r="K15" s="9" t="s">
        <v>30</v>
      </c>
    </row>
    <row r="16" spans="1:11" x14ac:dyDescent="0.25">
      <c r="A16" s="2" t="s">
        <v>267</v>
      </c>
      <c r="B16" s="9">
        <v>4.59</v>
      </c>
      <c r="C16" s="9">
        <v>5</v>
      </c>
      <c r="D16" s="9">
        <v>5</v>
      </c>
      <c r="E16" s="9">
        <v>4.9800000000000004</v>
      </c>
      <c r="F16" s="9">
        <v>4.8</v>
      </c>
      <c r="G16" s="9">
        <v>5</v>
      </c>
      <c r="H16" s="9">
        <v>5.39</v>
      </c>
      <c r="I16" s="9">
        <v>5.21</v>
      </c>
      <c r="J16" s="9">
        <v>5.32</v>
      </c>
      <c r="K16" s="9" t="s">
        <v>30</v>
      </c>
    </row>
    <row r="17" spans="1:11" x14ac:dyDescent="0.25">
      <c r="A17" s="3" t="s">
        <v>417</v>
      </c>
      <c r="B17" s="9">
        <v>4.4000000000000004</v>
      </c>
      <c r="C17" s="9">
        <v>5</v>
      </c>
      <c r="D17" s="9">
        <v>5.4</v>
      </c>
      <c r="E17" s="9">
        <v>5</v>
      </c>
      <c r="F17" s="9">
        <v>5.46</v>
      </c>
      <c r="G17" s="9">
        <v>5.3550000000000004</v>
      </c>
      <c r="H17" s="9">
        <v>6</v>
      </c>
      <c r="I17" s="9">
        <v>5.48</v>
      </c>
      <c r="J17" s="9">
        <v>5.4</v>
      </c>
      <c r="K17" s="9" t="s">
        <v>30</v>
      </c>
    </row>
    <row r="18" spans="1:11" x14ac:dyDescent="0.25">
      <c r="A18" s="3" t="s">
        <v>418</v>
      </c>
      <c r="B18" s="9">
        <v>2.4</v>
      </c>
      <c r="C18" s="9">
        <v>2.74</v>
      </c>
      <c r="D18" s="9">
        <v>2.2000000000000002</v>
      </c>
      <c r="E18" s="9">
        <v>2.5149999999999997</v>
      </c>
      <c r="F18" s="9">
        <v>2.355</v>
      </c>
      <c r="G18" s="9">
        <v>2.08</v>
      </c>
      <c r="H18" s="9">
        <v>2.4649999999999999</v>
      </c>
      <c r="I18" s="9">
        <v>2.2200000000000002</v>
      </c>
      <c r="J18" s="9">
        <v>2.2000000000000002</v>
      </c>
      <c r="K18" s="9" t="s">
        <v>30</v>
      </c>
    </row>
    <row r="19" spans="1:11" x14ac:dyDescent="0.25">
      <c r="A19" s="3" t="s">
        <v>419</v>
      </c>
      <c r="B19" s="9">
        <v>5.2</v>
      </c>
      <c r="C19" s="9">
        <v>6.415</v>
      </c>
      <c r="D19" s="9">
        <v>7.0749999999999993</v>
      </c>
      <c r="E19" s="9">
        <v>5.8100000000000005</v>
      </c>
      <c r="F19" s="9">
        <v>5.8</v>
      </c>
      <c r="G19" s="9">
        <v>5.7149999999999999</v>
      </c>
      <c r="H19" s="9">
        <v>7</v>
      </c>
      <c r="I19" s="9">
        <v>6.3949999999999996</v>
      </c>
      <c r="J19" s="9">
        <v>6.63</v>
      </c>
      <c r="K19" s="9" t="s">
        <v>30</v>
      </c>
    </row>
    <row r="20" spans="1:11" x14ac:dyDescent="0.25">
      <c r="A20" s="3" t="s">
        <v>420</v>
      </c>
      <c r="B20" s="9">
        <v>4.54</v>
      </c>
      <c r="C20" s="9">
        <v>4.47</v>
      </c>
      <c r="D20" s="9">
        <v>4.3</v>
      </c>
      <c r="E20" s="9">
        <v>4.5999999999999996</v>
      </c>
      <c r="F20" s="9">
        <v>4</v>
      </c>
      <c r="G20" s="9">
        <v>4.59</v>
      </c>
      <c r="H20" s="9">
        <v>5</v>
      </c>
      <c r="I20" s="9">
        <v>5.4</v>
      </c>
      <c r="J20" s="9">
        <v>5.79</v>
      </c>
      <c r="K20" s="9" t="s">
        <v>30</v>
      </c>
    </row>
    <row r="21" spans="1:11" x14ac:dyDescent="0.25">
      <c r="A21" s="3" t="s">
        <v>421</v>
      </c>
      <c r="B21" s="9">
        <v>5</v>
      </c>
      <c r="C21" s="9">
        <v>5.29</v>
      </c>
      <c r="D21" s="9">
        <v>5.8</v>
      </c>
      <c r="E21" s="9">
        <v>6</v>
      </c>
      <c r="F21" s="9">
        <v>5.75</v>
      </c>
      <c r="G21" s="9">
        <v>5.65</v>
      </c>
      <c r="H21" s="9">
        <v>6</v>
      </c>
      <c r="I21" s="9">
        <v>5.77</v>
      </c>
      <c r="J21" s="9">
        <v>5.59</v>
      </c>
      <c r="K21" s="9" t="s">
        <v>30</v>
      </c>
    </row>
    <row r="22" spans="1:11" x14ac:dyDescent="0.25">
      <c r="A22" s="3" t="s">
        <v>422</v>
      </c>
      <c r="B22" s="9">
        <v>4.4000000000000004</v>
      </c>
      <c r="C22" s="9">
        <v>4.5999999999999996</v>
      </c>
      <c r="D22" s="9">
        <v>5</v>
      </c>
      <c r="E22" s="9">
        <v>4.5999999999999996</v>
      </c>
      <c r="F22" s="9">
        <v>4.51</v>
      </c>
      <c r="G22" s="9">
        <v>4.5999999999999996</v>
      </c>
      <c r="H22" s="9">
        <v>5</v>
      </c>
      <c r="I22" s="9">
        <v>5</v>
      </c>
      <c r="J22" s="9">
        <v>5</v>
      </c>
      <c r="K22" s="9" t="s">
        <v>30</v>
      </c>
    </row>
    <row r="23" spans="1:11" x14ac:dyDescent="0.25">
      <c r="A23" s="3" t="s">
        <v>423</v>
      </c>
      <c r="B23" s="9">
        <v>13.54</v>
      </c>
      <c r="C23" s="9">
        <v>12.25</v>
      </c>
      <c r="D23" s="9">
        <v>6.4</v>
      </c>
      <c r="E23" s="9">
        <v>8.86</v>
      </c>
      <c r="F23" s="9">
        <v>14.46</v>
      </c>
      <c r="G23" s="9">
        <v>12.895</v>
      </c>
      <c r="H23" s="9">
        <v>13.52</v>
      </c>
      <c r="I23" s="9">
        <v>14.675000000000001</v>
      </c>
      <c r="J23" s="9">
        <v>14.3</v>
      </c>
      <c r="K23" s="9" t="s">
        <v>30</v>
      </c>
    </row>
    <row r="24" spans="1:11" x14ac:dyDescent="0.25">
      <c r="A24" s="3" t="s">
        <v>424</v>
      </c>
      <c r="B24" s="9">
        <v>4.2</v>
      </c>
      <c r="C24" s="9">
        <v>4.4000000000000004</v>
      </c>
      <c r="D24" s="9">
        <v>4.4400000000000004</v>
      </c>
      <c r="E24" s="9">
        <v>4.55</v>
      </c>
      <c r="F24" s="9">
        <v>4.2</v>
      </c>
      <c r="G24" s="9">
        <v>4.22</v>
      </c>
      <c r="H24" s="9">
        <v>4.8</v>
      </c>
      <c r="I24" s="9">
        <v>4.4400000000000004</v>
      </c>
      <c r="J24" s="9">
        <v>4.4000000000000004</v>
      </c>
      <c r="K24" s="9" t="s">
        <v>30</v>
      </c>
    </row>
    <row r="25" spans="1:11" x14ac:dyDescent="0.25">
      <c r="A25" s="3" t="s">
        <v>425</v>
      </c>
      <c r="B25" s="9">
        <v>6.4849999999999994</v>
      </c>
      <c r="C25" s="9">
        <v>7</v>
      </c>
      <c r="D25" s="9">
        <v>6.9700000000000006</v>
      </c>
      <c r="E25" s="9">
        <v>6.4</v>
      </c>
      <c r="F25" s="9">
        <v>6.2</v>
      </c>
      <c r="G25" s="9">
        <v>6.6</v>
      </c>
      <c r="H25" s="9">
        <v>7</v>
      </c>
      <c r="I25" s="9">
        <v>7.5</v>
      </c>
      <c r="J25" s="9">
        <v>7.26</v>
      </c>
      <c r="K25" s="9" t="s">
        <v>30</v>
      </c>
    </row>
    <row r="26" spans="1:11" x14ac:dyDescent="0.25">
      <c r="A26" s="2" t="s">
        <v>268</v>
      </c>
      <c r="B26" s="9">
        <v>4.5749999999999993</v>
      </c>
      <c r="C26" s="9">
        <v>5.08</v>
      </c>
      <c r="D26" s="9">
        <v>8.4</v>
      </c>
      <c r="E26" s="9">
        <v>4.5999999999999996</v>
      </c>
      <c r="F26" s="9">
        <v>5.08</v>
      </c>
      <c r="G26" s="9">
        <v>9.4250000000000007</v>
      </c>
      <c r="H26" s="9">
        <v>8.48</v>
      </c>
      <c r="I26" s="9">
        <v>11.244999999999999</v>
      </c>
      <c r="J26" s="9">
        <v>8</v>
      </c>
      <c r="K26" s="9" t="s">
        <v>30</v>
      </c>
    </row>
    <row r="27" spans="1:11" x14ac:dyDescent="0.25">
      <c r="A27" s="3" t="s">
        <v>426</v>
      </c>
      <c r="B27" s="9">
        <v>2</v>
      </c>
      <c r="C27" s="9">
        <v>7.0950000000000006</v>
      </c>
      <c r="D27" s="9">
        <v>8</v>
      </c>
      <c r="E27" s="9">
        <v>3.2250000000000001</v>
      </c>
      <c r="F27" s="9">
        <v>4</v>
      </c>
      <c r="G27" s="9">
        <v>12.07</v>
      </c>
      <c r="H27" s="9">
        <v>4.54</v>
      </c>
      <c r="I27" s="9">
        <v>8.5500000000000007</v>
      </c>
      <c r="J27" s="9">
        <v>9</v>
      </c>
      <c r="K27" s="9" t="s">
        <v>30</v>
      </c>
    </row>
    <row r="28" spans="1:11" x14ac:dyDescent="0.25">
      <c r="A28" s="3" t="s">
        <v>427</v>
      </c>
      <c r="B28" s="9">
        <v>29.300000000000004</v>
      </c>
      <c r="C28" s="9">
        <v>47.004999999999995</v>
      </c>
      <c r="D28" s="9">
        <v>14.03</v>
      </c>
      <c r="E28" s="9">
        <v>4.5999999999999996</v>
      </c>
      <c r="F28" s="9">
        <v>24</v>
      </c>
      <c r="G28" s="9">
        <v>13.725</v>
      </c>
      <c r="H28" s="9">
        <v>29.23</v>
      </c>
      <c r="I28" s="9">
        <v>19.34</v>
      </c>
      <c r="J28" s="9">
        <v>8.5250000000000004</v>
      </c>
      <c r="K28" s="9" t="s">
        <v>30</v>
      </c>
    </row>
    <row r="29" spans="1:11" x14ac:dyDescent="0.25">
      <c r="A29" s="3" t="s">
        <v>428</v>
      </c>
      <c r="B29" s="9">
        <v>5</v>
      </c>
      <c r="C29" s="9">
        <v>4.5999999999999996</v>
      </c>
      <c r="D29" s="9">
        <v>7.8</v>
      </c>
      <c r="E29" s="9">
        <v>5.9049999999999994</v>
      </c>
      <c r="F29" s="9">
        <v>6.1</v>
      </c>
      <c r="G29" s="9">
        <v>10.55</v>
      </c>
      <c r="H29" s="9">
        <v>7.8650000000000002</v>
      </c>
      <c r="I29" s="9">
        <v>11.9</v>
      </c>
      <c r="J29" s="9">
        <v>8.32</v>
      </c>
      <c r="K29" s="9" t="s">
        <v>30</v>
      </c>
    </row>
    <row r="30" spans="1:11" x14ac:dyDescent="0.25">
      <c r="A30" s="3" t="s">
        <v>429</v>
      </c>
      <c r="B30" s="9">
        <v>4.1899999999999995</v>
      </c>
      <c r="C30" s="9">
        <v>3.05</v>
      </c>
      <c r="D30" s="9">
        <v>11.355</v>
      </c>
      <c r="E30" s="9">
        <v>3.2800000000000002</v>
      </c>
      <c r="F30" s="9">
        <v>4.5</v>
      </c>
      <c r="G30" s="9">
        <v>6.3</v>
      </c>
      <c r="H30" s="9">
        <v>5.9</v>
      </c>
      <c r="I30" s="9">
        <v>12.405000000000001</v>
      </c>
      <c r="J30" s="9">
        <v>6</v>
      </c>
      <c r="K30" s="9" t="s">
        <v>30</v>
      </c>
    </row>
    <row r="31" spans="1:11" x14ac:dyDescent="0.25">
      <c r="A31" s="2" t="s">
        <v>269</v>
      </c>
      <c r="B31" s="9">
        <v>7</v>
      </c>
      <c r="C31" s="9">
        <v>7.19</v>
      </c>
      <c r="D31" s="9">
        <v>8</v>
      </c>
      <c r="E31" s="9">
        <v>7.9450000000000003</v>
      </c>
      <c r="F31" s="9">
        <v>8.4</v>
      </c>
      <c r="G31" s="9">
        <v>9</v>
      </c>
      <c r="H31" s="9">
        <v>9.36</v>
      </c>
      <c r="I31" s="9">
        <v>9.4</v>
      </c>
      <c r="J31" s="9">
        <v>9.5</v>
      </c>
      <c r="K31" s="9" t="s">
        <v>30</v>
      </c>
    </row>
    <row r="32" spans="1:11" x14ac:dyDescent="0.25">
      <c r="A32" s="3" t="s">
        <v>430</v>
      </c>
      <c r="B32" s="9">
        <v>6.6</v>
      </c>
      <c r="C32" s="9">
        <v>6.8</v>
      </c>
      <c r="D32" s="9">
        <v>7.45</v>
      </c>
      <c r="E32" s="9">
        <v>7.41</v>
      </c>
      <c r="F32" s="9">
        <v>8</v>
      </c>
      <c r="G32" s="9">
        <v>8.2899999999999991</v>
      </c>
      <c r="H32" s="9">
        <v>8.64</v>
      </c>
      <c r="I32" s="9">
        <v>8.8000000000000007</v>
      </c>
      <c r="J32" s="9">
        <v>9</v>
      </c>
      <c r="K32" s="9" t="s">
        <v>30</v>
      </c>
    </row>
    <row r="33" spans="1:11" x14ac:dyDescent="0.25">
      <c r="A33" s="3" t="s">
        <v>431</v>
      </c>
      <c r="B33" s="9">
        <v>7.0600000000000005</v>
      </c>
      <c r="C33" s="9">
        <v>7.38</v>
      </c>
      <c r="D33" s="9">
        <v>8.32</v>
      </c>
      <c r="E33" s="9">
        <v>8.1999999999999993</v>
      </c>
      <c r="F33" s="9">
        <v>8.8000000000000007</v>
      </c>
      <c r="G33" s="9">
        <v>9.4</v>
      </c>
      <c r="H33" s="9">
        <v>9.8000000000000007</v>
      </c>
      <c r="I33" s="9">
        <v>9.7899999999999991</v>
      </c>
      <c r="J33" s="9">
        <v>9.77</v>
      </c>
      <c r="K33" s="9" t="s">
        <v>30</v>
      </c>
    </row>
    <row r="34" spans="1:11" x14ac:dyDescent="0.25">
      <c r="A34" s="3" t="s">
        <v>432</v>
      </c>
      <c r="B34" s="9">
        <v>5.8</v>
      </c>
      <c r="C34" s="9">
        <v>5.79</v>
      </c>
      <c r="D34" s="9">
        <v>6.1549999999999994</v>
      </c>
      <c r="E34" s="9">
        <v>6</v>
      </c>
      <c r="F34" s="9">
        <v>6.4</v>
      </c>
      <c r="G34" s="9">
        <v>6.7549999999999999</v>
      </c>
      <c r="H34" s="9">
        <v>7.75</v>
      </c>
      <c r="I34" s="9">
        <v>8</v>
      </c>
      <c r="J34" s="9">
        <v>7.7050000000000001</v>
      </c>
      <c r="K34" s="9" t="s">
        <v>30</v>
      </c>
    </row>
    <row r="35" spans="1:11" x14ac:dyDescent="0.25">
      <c r="A35" s="3" t="s">
        <v>433</v>
      </c>
      <c r="B35" s="9">
        <v>10.4</v>
      </c>
      <c r="C35" s="9">
        <v>12</v>
      </c>
      <c r="D35" s="9">
        <v>13.61</v>
      </c>
      <c r="E35" s="9">
        <v>13</v>
      </c>
      <c r="F35" s="9">
        <v>13.8</v>
      </c>
      <c r="G35" s="9">
        <v>14.21</v>
      </c>
      <c r="H35" s="9">
        <v>14.66</v>
      </c>
      <c r="I35" s="9">
        <v>14.61</v>
      </c>
      <c r="J35" s="9">
        <v>14.6</v>
      </c>
      <c r="K35" s="9" t="s">
        <v>30</v>
      </c>
    </row>
    <row r="36" spans="1:11" x14ac:dyDescent="0.25">
      <c r="A36" s="2" t="s">
        <v>270</v>
      </c>
      <c r="B36" s="9">
        <v>2.5299999999999998</v>
      </c>
      <c r="C36" s="9">
        <v>2.2300000000000004</v>
      </c>
      <c r="D36" s="9">
        <v>2.2599999999999998</v>
      </c>
      <c r="E36" s="9">
        <v>2.2000000000000002</v>
      </c>
      <c r="F36" s="9">
        <v>2.2000000000000002</v>
      </c>
      <c r="G36" s="9">
        <v>2.4</v>
      </c>
      <c r="H36" s="9">
        <v>2.4</v>
      </c>
      <c r="I36" s="9">
        <v>2.4</v>
      </c>
      <c r="J36" s="9">
        <v>2.5</v>
      </c>
      <c r="K36" s="9" t="s">
        <v>30</v>
      </c>
    </row>
    <row r="37" spans="1:11" x14ac:dyDescent="0.25">
      <c r="A37" s="3" t="s">
        <v>434</v>
      </c>
      <c r="B37" s="9">
        <v>2.21</v>
      </c>
      <c r="C37" s="9">
        <v>2.02</v>
      </c>
      <c r="D37" s="9">
        <v>2.15</v>
      </c>
      <c r="E37" s="9">
        <v>2.16</v>
      </c>
      <c r="F37" s="9">
        <v>2</v>
      </c>
      <c r="G37" s="9">
        <v>2.19</v>
      </c>
      <c r="H37" s="9">
        <v>2.33</v>
      </c>
      <c r="I37" s="9">
        <v>2.34</v>
      </c>
      <c r="J37" s="9">
        <v>2.4</v>
      </c>
      <c r="K37" s="9" t="s">
        <v>30</v>
      </c>
    </row>
    <row r="38" spans="1:11" x14ac:dyDescent="0.25">
      <c r="A38" s="3" t="s">
        <v>435</v>
      </c>
      <c r="B38" s="9">
        <v>2.2000000000000002</v>
      </c>
      <c r="C38" s="9">
        <v>2.8</v>
      </c>
      <c r="D38" s="9">
        <v>2.12</v>
      </c>
      <c r="E38" s="9">
        <v>2.2000000000000002</v>
      </c>
      <c r="F38" s="9">
        <v>3.5</v>
      </c>
      <c r="G38" s="9">
        <v>2.4249999999999998</v>
      </c>
      <c r="H38" s="9">
        <v>2.27</v>
      </c>
      <c r="I38" s="9">
        <v>2.99</v>
      </c>
      <c r="J38" s="9">
        <v>1.41</v>
      </c>
      <c r="K38" s="9" t="s">
        <v>30</v>
      </c>
    </row>
    <row r="39" spans="1:11" x14ac:dyDescent="0.25">
      <c r="A39" s="3" t="s">
        <v>436</v>
      </c>
      <c r="B39" s="9">
        <v>2.3199999999999998</v>
      </c>
      <c r="C39" s="9">
        <v>2.4900000000000002</v>
      </c>
      <c r="D39" s="9">
        <v>3.8</v>
      </c>
      <c r="E39" s="9">
        <v>2.61</v>
      </c>
      <c r="F39" s="9">
        <v>2.2000000000000002</v>
      </c>
      <c r="G39" s="9">
        <v>2.2000000000000002</v>
      </c>
      <c r="H39" s="9">
        <v>2.5</v>
      </c>
      <c r="I39" s="9">
        <v>2.2000000000000002</v>
      </c>
      <c r="J39" s="9">
        <v>2.29</v>
      </c>
      <c r="K39" s="9" t="s">
        <v>30</v>
      </c>
    </row>
    <row r="40" spans="1:11" x14ac:dyDescent="0.25">
      <c r="A40" s="3" t="s">
        <v>437</v>
      </c>
      <c r="B40" s="9">
        <v>9.0399999999999991</v>
      </c>
      <c r="C40" s="9">
        <v>11</v>
      </c>
      <c r="D40" s="9">
        <v>1.8</v>
      </c>
      <c r="E40" s="9">
        <v>11.44</v>
      </c>
      <c r="F40" s="9">
        <v>21.695</v>
      </c>
      <c r="G40" s="9" t="s">
        <v>30</v>
      </c>
      <c r="H40" s="9" t="s">
        <v>30</v>
      </c>
      <c r="I40" s="9" t="s">
        <v>30</v>
      </c>
      <c r="J40" s="9" t="s">
        <v>30</v>
      </c>
      <c r="K40" s="9" t="s">
        <v>30</v>
      </c>
    </row>
    <row r="41" spans="1:11" x14ac:dyDescent="0.25">
      <c r="A41" s="3" t="s">
        <v>438</v>
      </c>
      <c r="B41" s="9">
        <v>3.4</v>
      </c>
      <c r="C41" s="9">
        <v>2.76</v>
      </c>
      <c r="D41" s="9">
        <v>1.8</v>
      </c>
      <c r="E41" s="9">
        <v>2.71</v>
      </c>
      <c r="F41" s="9">
        <v>2.14</v>
      </c>
      <c r="G41" s="9">
        <v>1.865</v>
      </c>
      <c r="H41" s="9">
        <v>3.8000000000000003</v>
      </c>
      <c r="I41" s="9">
        <v>3.17</v>
      </c>
      <c r="J41" s="9">
        <v>2.4000000000000004</v>
      </c>
      <c r="K41" s="9" t="s">
        <v>30</v>
      </c>
    </row>
    <row r="42" spans="1:11" x14ac:dyDescent="0.25">
      <c r="A42" s="3" t="s">
        <v>439</v>
      </c>
      <c r="B42" s="9">
        <v>2.16</v>
      </c>
      <c r="C42" s="9">
        <v>2</v>
      </c>
      <c r="D42" s="9" t="s">
        <v>30</v>
      </c>
      <c r="E42" s="9" t="s">
        <v>30</v>
      </c>
      <c r="F42" s="9" t="s">
        <v>30</v>
      </c>
      <c r="G42" s="9" t="s">
        <v>30</v>
      </c>
      <c r="H42" s="9" t="s">
        <v>30</v>
      </c>
      <c r="I42" s="9" t="s">
        <v>30</v>
      </c>
      <c r="J42" s="9" t="s">
        <v>30</v>
      </c>
      <c r="K42" s="9" t="s">
        <v>30</v>
      </c>
    </row>
    <row r="43" spans="1:11" x14ac:dyDescent="0.25">
      <c r="A43" s="3" t="s">
        <v>440</v>
      </c>
      <c r="B43" s="9">
        <v>7.9</v>
      </c>
      <c r="C43" s="9">
        <v>4.5999999999999996</v>
      </c>
      <c r="D43" s="9">
        <v>5.4</v>
      </c>
      <c r="E43" s="9">
        <v>5.21</v>
      </c>
      <c r="F43" s="9">
        <v>5.8</v>
      </c>
      <c r="G43" s="9">
        <v>4.335</v>
      </c>
      <c r="H43" s="9">
        <v>5.65</v>
      </c>
      <c r="I43" s="9">
        <v>2.6</v>
      </c>
      <c r="J43" s="9">
        <v>6.09</v>
      </c>
      <c r="K43" s="9" t="s">
        <v>30</v>
      </c>
    </row>
    <row r="44" spans="1:11" x14ac:dyDescent="0.25">
      <c r="A44" s="3" t="s">
        <v>441</v>
      </c>
      <c r="B44" s="9" t="s">
        <v>30</v>
      </c>
      <c r="C44" s="9" t="s">
        <v>30</v>
      </c>
      <c r="D44" s="9" t="s">
        <v>30</v>
      </c>
      <c r="E44" s="9" t="s">
        <v>30</v>
      </c>
      <c r="F44" s="9" t="s">
        <v>30</v>
      </c>
      <c r="G44" s="9" t="s">
        <v>30</v>
      </c>
      <c r="H44" s="9" t="s">
        <v>30</v>
      </c>
      <c r="I44" s="9">
        <v>2.59</v>
      </c>
      <c r="J44" s="9" t="s">
        <v>30</v>
      </c>
      <c r="K44" s="9" t="s">
        <v>30</v>
      </c>
    </row>
    <row r="45" spans="1:11" x14ac:dyDescent="0.25">
      <c r="A45" s="3" t="s">
        <v>442</v>
      </c>
      <c r="B45" s="9">
        <v>10.045</v>
      </c>
      <c r="C45" s="9">
        <v>4.2</v>
      </c>
      <c r="D45" s="9">
        <v>6.37</v>
      </c>
      <c r="E45" s="9">
        <v>4.21</v>
      </c>
      <c r="F45" s="9">
        <v>6.6</v>
      </c>
      <c r="G45" s="9">
        <v>10.79</v>
      </c>
      <c r="H45" s="9">
        <v>2.2000000000000002</v>
      </c>
      <c r="I45" s="9">
        <v>3.4850000000000003</v>
      </c>
      <c r="J45" s="9">
        <v>3.79</v>
      </c>
      <c r="K45" s="9" t="s">
        <v>30</v>
      </c>
    </row>
    <row r="46" spans="1:11" x14ac:dyDescent="0.25">
      <c r="A46" s="2" t="s">
        <v>271</v>
      </c>
      <c r="B46" s="9">
        <v>2.6</v>
      </c>
      <c r="C46" s="9">
        <v>2.8600000000000003</v>
      </c>
      <c r="D46" s="9">
        <v>3.09</v>
      </c>
      <c r="E46" s="9">
        <v>3.8049999999999997</v>
      </c>
      <c r="F46" s="9">
        <v>3.2</v>
      </c>
      <c r="G46" s="9">
        <v>3.2949999999999999</v>
      </c>
      <c r="H46" s="9">
        <v>3.82</v>
      </c>
      <c r="I46" s="9">
        <v>3.4</v>
      </c>
      <c r="J46" s="9">
        <v>3.21</v>
      </c>
      <c r="K46" s="9" t="s">
        <v>30</v>
      </c>
    </row>
    <row r="47" spans="1:11" x14ac:dyDescent="0.25">
      <c r="A47" s="3" t="s">
        <v>443</v>
      </c>
      <c r="B47" s="9">
        <v>2.5249999999999999</v>
      </c>
      <c r="C47" s="9">
        <v>2.4550000000000001</v>
      </c>
      <c r="D47" s="9">
        <v>2.8</v>
      </c>
      <c r="E47" s="9">
        <v>2.8</v>
      </c>
      <c r="F47" s="9">
        <v>2.21</v>
      </c>
      <c r="G47" s="9">
        <v>2.46</v>
      </c>
      <c r="H47" s="9">
        <v>3.7350000000000003</v>
      </c>
      <c r="I47" s="9">
        <v>3</v>
      </c>
      <c r="J47" s="9">
        <v>2.8</v>
      </c>
      <c r="K47" s="9" t="s">
        <v>30</v>
      </c>
    </row>
    <row r="48" spans="1:11" x14ac:dyDescent="0.25">
      <c r="A48" s="3" t="s">
        <v>444</v>
      </c>
      <c r="B48" s="9">
        <v>12</v>
      </c>
      <c r="C48" s="9">
        <v>8.625</v>
      </c>
      <c r="D48" s="9">
        <v>15.2</v>
      </c>
      <c r="E48" s="9">
        <v>74.259999999999991</v>
      </c>
      <c r="F48" s="9">
        <v>85.03</v>
      </c>
      <c r="G48" s="9">
        <v>24.945</v>
      </c>
      <c r="H48" s="9">
        <v>16</v>
      </c>
      <c r="I48" s="9">
        <v>20.21</v>
      </c>
      <c r="J48" s="9">
        <v>22.6</v>
      </c>
      <c r="K48" s="9" t="s">
        <v>30</v>
      </c>
    </row>
    <row r="49" spans="1:11" x14ac:dyDescent="0.25">
      <c r="A49" s="3" t="s">
        <v>445</v>
      </c>
      <c r="B49" s="9">
        <v>1.8</v>
      </c>
      <c r="C49" s="9">
        <v>2.4900000000000002</v>
      </c>
      <c r="D49" s="9">
        <v>2.08</v>
      </c>
      <c r="E49" s="9">
        <v>2.14</v>
      </c>
      <c r="F49" s="9">
        <v>1.7749999999999999</v>
      </c>
      <c r="G49" s="9">
        <v>2</v>
      </c>
      <c r="H49" s="9">
        <v>1.86</v>
      </c>
      <c r="I49" s="9">
        <v>2.12</v>
      </c>
      <c r="J49" s="9">
        <v>2.17</v>
      </c>
      <c r="K49" s="9" t="s">
        <v>30</v>
      </c>
    </row>
    <row r="50" spans="1:11" x14ac:dyDescent="0.25">
      <c r="A50" s="3" t="s">
        <v>446</v>
      </c>
      <c r="B50" s="9">
        <v>13.280000000000001</v>
      </c>
      <c r="C50" s="9">
        <v>2.7650000000000001</v>
      </c>
      <c r="D50" s="9">
        <v>3.5449999999999999</v>
      </c>
      <c r="E50" s="9">
        <v>1.8</v>
      </c>
      <c r="F50" s="9">
        <v>3</v>
      </c>
      <c r="G50" s="9">
        <v>2.36</v>
      </c>
      <c r="H50" s="9">
        <v>3.3149999999999999</v>
      </c>
      <c r="I50" s="9">
        <v>1.51</v>
      </c>
      <c r="J50" s="9">
        <v>12.39</v>
      </c>
      <c r="K50" s="9" t="s">
        <v>30</v>
      </c>
    </row>
    <row r="51" spans="1:11" x14ac:dyDescent="0.25">
      <c r="A51" s="3" t="s">
        <v>447</v>
      </c>
      <c r="B51" s="9">
        <v>5</v>
      </c>
      <c r="C51" s="9">
        <v>4.3</v>
      </c>
      <c r="D51" s="9">
        <v>3.105</v>
      </c>
      <c r="E51" s="9">
        <v>2.2050000000000001</v>
      </c>
      <c r="F51" s="9">
        <v>2.2400000000000002</v>
      </c>
      <c r="G51" s="9">
        <v>4.51</v>
      </c>
      <c r="H51" s="9">
        <v>4</v>
      </c>
      <c r="I51" s="9">
        <v>2.9050000000000002</v>
      </c>
      <c r="J51" s="9">
        <v>4</v>
      </c>
      <c r="K51" s="9" t="s">
        <v>30</v>
      </c>
    </row>
    <row r="52" spans="1:11" x14ac:dyDescent="0.25">
      <c r="A52" s="2" t="s">
        <v>272</v>
      </c>
      <c r="B52" s="9">
        <v>3.6</v>
      </c>
      <c r="C52" s="9">
        <v>3.37</v>
      </c>
      <c r="D52" s="9">
        <v>2.8</v>
      </c>
      <c r="E52" s="9">
        <v>2.58</v>
      </c>
      <c r="F52" s="9">
        <v>3.7649999999999997</v>
      </c>
      <c r="G52" s="9">
        <v>5</v>
      </c>
      <c r="H52" s="9">
        <v>1.26</v>
      </c>
      <c r="I52" s="9">
        <v>1.2</v>
      </c>
      <c r="J52" s="9">
        <v>1.19</v>
      </c>
      <c r="K52" s="9" t="s">
        <v>30</v>
      </c>
    </row>
    <row r="53" spans="1:11" x14ac:dyDescent="0.25">
      <c r="A53" s="3" t="s">
        <v>448</v>
      </c>
      <c r="B53" s="9">
        <v>4.3150000000000004</v>
      </c>
      <c r="C53" s="9">
        <v>3.71</v>
      </c>
      <c r="D53" s="9">
        <v>2.87</v>
      </c>
      <c r="E53" s="9">
        <v>2.52</v>
      </c>
      <c r="F53" s="9">
        <v>4</v>
      </c>
      <c r="G53" s="9">
        <v>4</v>
      </c>
      <c r="H53" s="9">
        <v>1.2650000000000001</v>
      </c>
      <c r="I53" s="9">
        <v>1.4</v>
      </c>
      <c r="J53" s="9">
        <v>2</v>
      </c>
      <c r="K53" s="9" t="s">
        <v>30</v>
      </c>
    </row>
    <row r="54" spans="1:11" x14ac:dyDescent="0.25">
      <c r="A54" s="3" t="s">
        <v>449</v>
      </c>
      <c r="B54" s="9">
        <v>3</v>
      </c>
      <c r="C54" s="9">
        <v>2.79</v>
      </c>
      <c r="D54" s="9">
        <v>2.6</v>
      </c>
      <c r="E54" s="9">
        <v>2.4</v>
      </c>
      <c r="F54" s="9">
        <v>3.3849999999999998</v>
      </c>
      <c r="G54" s="9">
        <v>4.92</v>
      </c>
      <c r="H54" s="9">
        <v>1.26</v>
      </c>
      <c r="I54" s="9">
        <v>1.1299999999999999</v>
      </c>
      <c r="J54" s="9">
        <v>1.1200000000000001</v>
      </c>
      <c r="K54" s="9" t="s">
        <v>30</v>
      </c>
    </row>
    <row r="55" spans="1:11" x14ac:dyDescent="0.25">
      <c r="A55" s="3" t="s">
        <v>450</v>
      </c>
      <c r="B55" s="9">
        <v>3.7949999999999999</v>
      </c>
      <c r="C55" s="9">
        <v>3.585</v>
      </c>
      <c r="D55" s="9">
        <v>3</v>
      </c>
      <c r="E55" s="9">
        <v>3.91</v>
      </c>
      <c r="F55" s="9">
        <v>4</v>
      </c>
      <c r="G55" s="9">
        <v>5.9</v>
      </c>
      <c r="H55" s="9">
        <v>1.8</v>
      </c>
      <c r="I55" s="9">
        <v>1.39</v>
      </c>
      <c r="J55" s="9">
        <v>2</v>
      </c>
      <c r="K55" s="9" t="s">
        <v>30</v>
      </c>
    </row>
    <row r="56" spans="1:11" x14ac:dyDescent="0.25">
      <c r="A56" s="2" t="s">
        <v>273</v>
      </c>
      <c r="B56" s="9">
        <v>20.65</v>
      </c>
      <c r="C56" s="9">
        <v>23</v>
      </c>
      <c r="D56" s="9">
        <v>27</v>
      </c>
      <c r="E56" s="9">
        <v>30.13</v>
      </c>
      <c r="F56" s="9">
        <v>34.200000000000003</v>
      </c>
      <c r="G56" s="9">
        <v>37.51</v>
      </c>
      <c r="H56" s="9">
        <v>40.799999999999997</v>
      </c>
      <c r="I56" s="9">
        <v>38.840000000000003</v>
      </c>
      <c r="J56" s="9">
        <v>35</v>
      </c>
      <c r="K56" s="9" t="s">
        <v>30</v>
      </c>
    </row>
    <row r="57" spans="1:11" x14ac:dyDescent="0.25">
      <c r="A57" s="3" t="s">
        <v>451</v>
      </c>
      <c r="B57" s="9" t="s">
        <v>30</v>
      </c>
      <c r="C57" s="9" t="s">
        <v>30</v>
      </c>
      <c r="D57" s="9">
        <v>22.435000000000002</v>
      </c>
      <c r="E57" s="9">
        <v>41.6</v>
      </c>
      <c r="F57" s="9">
        <v>33.4</v>
      </c>
      <c r="G57" s="9">
        <v>36.200000000000003</v>
      </c>
      <c r="H57" s="9">
        <v>40.08</v>
      </c>
      <c r="I57" s="9">
        <v>32.590000000000003</v>
      </c>
      <c r="J57" s="9">
        <v>33.619999999999997</v>
      </c>
      <c r="K57" s="9" t="s">
        <v>30</v>
      </c>
    </row>
    <row r="58" spans="1:11" x14ac:dyDescent="0.25">
      <c r="A58" s="3" t="s">
        <v>452</v>
      </c>
      <c r="B58" s="9">
        <v>26.6</v>
      </c>
      <c r="C58" s="9">
        <v>22.15</v>
      </c>
      <c r="D58" s="9">
        <v>34.21</v>
      </c>
      <c r="E58" s="9">
        <v>35.47</v>
      </c>
      <c r="F58" s="9">
        <v>35.04</v>
      </c>
      <c r="G58" s="9">
        <v>37.980000000000004</v>
      </c>
      <c r="H58" s="9">
        <v>43.064999999999998</v>
      </c>
      <c r="I58" s="9">
        <v>36.605000000000004</v>
      </c>
      <c r="J58" s="9">
        <v>35</v>
      </c>
      <c r="K58" s="9" t="s">
        <v>30</v>
      </c>
    </row>
    <row r="59" spans="1:11" x14ac:dyDescent="0.25">
      <c r="A59" s="3" t="s">
        <v>453</v>
      </c>
      <c r="B59" s="9">
        <v>11.6</v>
      </c>
      <c r="C59" s="9">
        <v>12</v>
      </c>
      <c r="D59" s="9">
        <v>15.71</v>
      </c>
      <c r="E59" s="9">
        <v>17.585000000000001</v>
      </c>
      <c r="F59" s="9">
        <v>18.43</v>
      </c>
      <c r="G59" s="9">
        <v>20.07</v>
      </c>
      <c r="H59" s="9">
        <v>28.8</v>
      </c>
      <c r="I59" s="9">
        <v>33.380000000000003</v>
      </c>
      <c r="J59" s="9">
        <v>27.6</v>
      </c>
      <c r="K59" s="9" t="s">
        <v>30</v>
      </c>
    </row>
    <row r="60" spans="1:11" x14ac:dyDescent="0.25">
      <c r="A60" s="3" t="s">
        <v>454</v>
      </c>
      <c r="B60" s="9">
        <v>17.399999999999999</v>
      </c>
      <c r="C60" s="9">
        <v>21</v>
      </c>
      <c r="D60" s="9">
        <v>16.490000000000002</v>
      </c>
      <c r="E60" s="9">
        <v>21.6</v>
      </c>
      <c r="F60" s="9">
        <v>38</v>
      </c>
      <c r="G60" s="9">
        <v>25.674999999999997</v>
      </c>
      <c r="H60" s="9">
        <v>30.25</v>
      </c>
      <c r="I60" s="9">
        <v>17.84</v>
      </c>
      <c r="J60" s="9">
        <v>22.774999999999999</v>
      </c>
      <c r="K60" s="9" t="s">
        <v>30</v>
      </c>
    </row>
    <row r="61" spans="1:11" x14ac:dyDescent="0.25">
      <c r="A61" s="3" t="s">
        <v>455</v>
      </c>
      <c r="B61" s="9">
        <v>18.100000000000001</v>
      </c>
      <c r="C61" s="9">
        <v>22</v>
      </c>
      <c r="D61" s="9">
        <v>27.009999999999998</v>
      </c>
      <c r="E61" s="9">
        <v>33</v>
      </c>
      <c r="F61" s="9">
        <v>36.6</v>
      </c>
      <c r="G61" s="9">
        <v>34.049999999999997</v>
      </c>
      <c r="H61" s="9">
        <v>36.71</v>
      </c>
      <c r="I61" s="9">
        <v>37</v>
      </c>
      <c r="J61" s="9">
        <v>35.39</v>
      </c>
      <c r="K61" s="9" t="s">
        <v>30</v>
      </c>
    </row>
    <row r="62" spans="1:11" x14ac:dyDescent="0.25">
      <c r="A62" s="3" t="s">
        <v>456</v>
      </c>
      <c r="B62" s="9">
        <v>9.8699999999999992</v>
      </c>
      <c r="C62" s="9">
        <v>23.18</v>
      </c>
      <c r="D62" s="9">
        <v>65.685000000000002</v>
      </c>
      <c r="E62" s="9">
        <v>122.95</v>
      </c>
      <c r="F62" s="9">
        <v>86.26</v>
      </c>
      <c r="G62" s="9">
        <v>53.114999999999995</v>
      </c>
      <c r="H62" s="9">
        <v>126.39</v>
      </c>
      <c r="I62" s="9">
        <v>96.12</v>
      </c>
      <c r="J62" s="9">
        <v>41.484999999999999</v>
      </c>
      <c r="K62" s="9" t="s">
        <v>30</v>
      </c>
    </row>
    <row r="63" spans="1:11" x14ac:dyDescent="0.25">
      <c r="A63" s="3" t="s">
        <v>457</v>
      </c>
      <c r="B63" s="9">
        <v>22.045000000000002</v>
      </c>
      <c r="C63" s="9">
        <v>23.54</v>
      </c>
      <c r="D63" s="9">
        <v>29.234999999999999</v>
      </c>
      <c r="E63" s="9">
        <v>33.4</v>
      </c>
      <c r="F63" s="9">
        <v>43.795000000000002</v>
      </c>
      <c r="G63" s="9">
        <v>64.924999999999997</v>
      </c>
      <c r="H63" s="9">
        <v>72.59</v>
      </c>
      <c r="I63" s="9">
        <v>61.41</v>
      </c>
      <c r="J63" s="9">
        <v>51.68</v>
      </c>
      <c r="K63" s="9" t="s">
        <v>30</v>
      </c>
    </row>
    <row r="64" spans="1:11" x14ac:dyDescent="0.25">
      <c r="A64" s="3" t="s">
        <v>458</v>
      </c>
      <c r="B64" s="9">
        <v>17.68</v>
      </c>
      <c r="C64" s="9">
        <v>22.7</v>
      </c>
      <c r="D64" s="9">
        <v>28.21</v>
      </c>
      <c r="E64" s="9">
        <v>31.625</v>
      </c>
      <c r="F64" s="9">
        <v>38.090000000000003</v>
      </c>
      <c r="G64" s="9">
        <v>41.37</v>
      </c>
      <c r="H64" s="9">
        <v>40.51</v>
      </c>
      <c r="I64" s="9">
        <v>38.39</v>
      </c>
      <c r="J64" s="9">
        <v>35.21</v>
      </c>
      <c r="K64" s="9" t="s">
        <v>30</v>
      </c>
    </row>
    <row r="65" spans="1:11" x14ac:dyDescent="0.25">
      <c r="A65" s="3" t="s">
        <v>459</v>
      </c>
      <c r="B65" s="9" t="s">
        <v>30</v>
      </c>
      <c r="C65" s="9" t="s">
        <v>30</v>
      </c>
      <c r="D65" s="9" t="s">
        <v>30</v>
      </c>
      <c r="E65" s="9" t="s">
        <v>30</v>
      </c>
      <c r="F65" s="9">
        <v>5.71</v>
      </c>
      <c r="G65" s="9">
        <v>33.005000000000003</v>
      </c>
      <c r="H65" s="9">
        <v>21.2</v>
      </c>
      <c r="I65" s="9">
        <v>33</v>
      </c>
      <c r="J65" s="9">
        <v>17.375</v>
      </c>
      <c r="K65" s="9" t="s">
        <v>30</v>
      </c>
    </row>
    <row r="66" spans="1:11" x14ac:dyDescent="0.25">
      <c r="A66" s="3" t="s">
        <v>460</v>
      </c>
      <c r="B66" s="9" t="s">
        <v>30</v>
      </c>
      <c r="C66" s="9" t="s">
        <v>30</v>
      </c>
      <c r="D66" s="9" t="s">
        <v>30</v>
      </c>
      <c r="E66" s="9" t="s">
        <v>30</v>
      </c>
      <c r="F66" s="9">
        <v>28.799999999999997</v>
      </c>
      <c r="G66" s="9">
        <v>47.8</v>
      </c>
      <c r="H66" s="9">
        <v>39.894999999999996</v>
      </c>
      <c r="I66" s="9">
        <v>73</v>
      </c>
      <c r="J66" s="9">
        <v>1</v>
      </c>
      <c r="K66" s="9" t="s">
        <v>30</v>
      </c>
    </row>
    <row r="67" spans="1:11" x14ac:dyDescent="0.25">
      <c r="A67" s="3" t="s">
        <v>461</v>
      </c>
      <c r="B67" s="9">
        <v>28</v>
      </c>
      <c r="C67" s="9">
        <v>31</v>
      </c>
      <c r="D67" s="9" t="s">
        <v>30</v>
      </c>
      <c r="E67" s="9" t="s">
        <v>30</v>
      </c>
      <c r="F67" s="9" t="s">
        <v>30</v>
      </c>
      <c r="G67" s="9" t="s">
        <v>30</v>
      </c>
      <c r="H67" s="9" t="s">
        <v>30</v>
      </c>
      <c r="I67" s="9" t="s">
        <v>30</v>
      </c>
      <c r="J67" s="9" t="s">
        <v>30</v>
      </c>
      <c r="K67" s="9" t="s">
        <v>30</v>
      </c>
    </row>
    <row r="68" spans="1:11" x14ac:dyDescent="0.25">
      <c r="A68" s="2" t="s">
        <v>274</v>
      </c>
      <c r="B68" s="9">
        <v>6.8</v>
      </c>
      <c r="C68" s="9">
        <v>7.4</v>
      </c>
      <c r="D68" s="9">
        <v>7.67</v>
      </c>
      <c r="E68" s="9">
        <v>7.2549999999999999</v>
      </c>
      <c r="F68" s="9">
        <v>7.4499999999999993</v>
      </c>
      <c r="G68" s="9">
        <v>8.4</v>
      </c>
      <c r="H68" s="9">
        <v>8</v>
      </c>
      <c r="I68" s="9">
        <v>8.1999999999999993</v>
      </c>
      <c r="J68" s="9">
        <v>8.07</v>
      </c>
      <c r="K68" s="9" t="s">
        <v>30</v>
      </c>
    </row>
    <row r="69" spans="1:11" x14ac:dyDescent="0.25">
      <c r="A69" s="3" t="s">
        <v>462</v>
      </c>
      <c r="B69" s="9">
        <v>8.84</v>
      </c>
      <c r="C69" s="9">
        <v>5.9</v>
      </c>
      <c r="D69" s="9">
        <v>15.42</v>
      </c>
      <c r="E69" s="9">
        <v>16.350000000000001</v>
      </c>
      <c r="F69" s="9">
        <v>5.46</v>
      </c>
      <c r="G69" s="9">
        <v>3</v>
      </c>
      <c r="H69" s="9">
        <v>4.93</v>
      </c>
      <c r="I69" s="9">
        <v>11.8</v>
      </c>
      <c r="J69" s="9">
        <v>10.71</v>
      </c>
      <c r="K69" s="9" t="s">
        <v>30</v>
      </c>
    </row>
    <row r="70" spans="1:11" x14ac:dyDescent="0.25">
      <c r="A70" s="3" t="s">
        <v>463</v>
      </c>
      <c r="B70" s="9">
        <v>8.4</v>
      </c>
      <c r="C70" s="9">
        <v>8.8000000000000007</v>
      </c>
      <c r="D70" s="9">
        <v>9.2949999999999999</v>
      </c>
      <c r="E70" s="9">
        <v>8</v>
      </c>
      <c r="F70" s="9">
        <v>9.0399999999999991</v>
      </c>
      <c r="G70" s="9">
        <v>9</v>
      </c>
      <c r="H70" s="9">
        <v>10.19</v>
      </c>
      <c r="I70" s="9">
        <v>10.199999999999999</v>
      </c>
      <c r="J70" s="9">
        <v>9.84</v>
      </c>
      <c r="K70" s="9" t="s">
        <v>30</v>
      </c>
    </row>
    <row r="71" spans="1:11" x14ac:dyDescent="0.25">
      <c r="A71" s="3" t="s">
        <v>464</v>
      </c>
      <c r="B71" s="9">
        <v>10.96</v>
      </c>
      <c r="C71" s="9">
        <v>13.8</v>
      </c>
      <c r="D71" s="9">
        <v>12.594999999999999</v>
      </c>
      <c r="E71" s="9">
        <v>17.79</v>
      </c>
      <c r="F71" s="9">
        <v>7.4</v>
      </c>
      <c r="G71" s="9">
        <v>11.385000000000002</v>
      </c>
      <c r="H71" s="9">
        <v>18.310000000000002</v>
      </c>
      <c r="I71" s="9">
        <v>8.65</v>
      </c>
      <c r="J71" s="9">
        <v>6.4550000000000001</v>
      </c>
      <c r="K71" s="9" t="s">
        <v>30</v>
      </c>
    </row>
    <row r="72" spans="1:11" x14ac:dyDescent="0.25">
      <c r="A72" s="3" t="s">
        <v>465</v>
      </c>
      <c r="B72" s="9">
        <v>7.07</v>
      </c>
      <c r="C72" s="9">
        <v>7.01</v>
      </c>
      <c r="D72" s="9">
        <v>7.2</v>
      </c>
      <c r="E72" s="9">
        <v>8.1999999999999993</v>
      </c>
      <c r="F72" s="9">
        <v>7.125</v>
      </c>
      <c r="G72" s="9">
        <v>9.1999999999999993</v>
      </c>
      <c r="H72" s="9">
        <v>6.3949999999999996</v>
      </c>
      <c r="I72" s="9">
        <v>7.2</v>
      </c>
      <c r="J72" s="9">
        <v>7.97</v>
      </c>
      <c r="K72" s="9" t="s">
        <v>30</v>
      </c>
    </row>
    <row r="73" spans="1:11" x14ac:dyDescent="0.25">
      <c r="A73" s="3" t="s">
        <v>466</v>
      </c>
      <c r="B73" s="9">
        <v>5.79</v>
      </c>
      <c r="C73" s="9">
        <v>6.29</v>
      </c>
      <c r="D73" s="9">
        <v>6.88</v>
      </c>
      <c r="E73" s="9">
        <v>6.4</v>
      </c>
      <c r="F73" s="9">
        <v>6.4</v>
      </c>
      <c r="G73" s="9">
        <v>7.6</v>
      </c>
      <c r="H73" s="9">
        <v>7.4399999999999995</v>
      </c>
      <c r="I73" s="9">
        <v>7</v>
      </c>
      <c r="J73" s="9">
        <v>6</v>
      </c>
      <c r="K73" s="9" t="s">
        <v>30</v>
      </c>
    </row>
    <row r="74" spans="1:11" x14ac:dyDescent="0.25">
      <c r="A74" s="2" t="s">
        <v>154</v>
      </c>
      <c r="B74" s="9">
        <v>6.32</v>
      </c>
      <c r="C74" s="9">
        <v>6.61</v>
      </c>
      <c r="D74" s="9">
        <v>7.2</v>
      </c>
      <c r="E74" s="9">
        <v>7.2</v>
      </c>
      <c r="F74" s="9">
        <v>7.5</v>
      </c>
      <c r="G74" s="9">
        <v>8</v>
      </c>
      <c r="H74" s="9">
        <v>7.05</v>
      </c>
      <c r="I74" s="9">
        <v>7.55</v>
      </c>
      <c r="J74" s="9">
        <v>8.2100000000000009</v>
      </c>
      <c r="K74" s="9" t="s">
        <v>30</v>
      </c>
    </row>
  </sheetData>
  <hyperlinks>
    <hyperlink ref="A2" location="'Cover page'!A1" display="'Cover page'!A1" xr:uid="{6C3CA5EE-65F0-4B9C-97BA-0B7E046DFAEE}"/>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A1953-D8E4-43A2-902F-18F269437D94}">
  <dimension ref="A1:K64"/>
  <sheetViews>
    <sheetView zoomScale="85" zoomScaleNormal="85" workbookViewId="0">
      <selection activeCell="B2" sqref="B2"/>
    </sheetView>
  </sheetViews>
  <sheetFormatPr defaultRowHeight="15" x14ac:dyDescent="0.25"/>
  <cols>
    <col min="1" max="1" width="42.28515625"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page'!$A$37</f>
        <v>Table 5.1. Claims (count) by Bodily location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277</v>
      </c>
      <c r="B8" s="8">
        <v>3125</v>
      </c>
      <c r="C8" s="8">
        <v>3218</v>
      </c>
      <c r="D8" s="8">
        <v>3340</v>
      </c>
      <c r="E8" s="8">
        <v>4023</v>
      </c>
      <c r="F8" s="8">
        <v>4394</v>
      </c>
      <c r="G8" s="8">
        <v>4656</v>
      </c>
      <c r="H8" s="8">
        <v>4368</v>
      </c>
      <c r="I8" s="8">
        <v>5305</v>
      </c>
      <c r="J8" s="8">
        <v>5941</v>
      </c>
      <c r="K8" s="8">
        <v>6060</v>
      </c>
    </row>
    <row r="9" spans="1:11" x14ac:dyDescent="0.25">
      <c r="A9" s="3" t="s">
        <v>278</v>
      </c>
      <c r="B9" s="8">
        <v>870</v>
      </c>
      <c r="C9" s="8">
        <v>1016</v>
      </c>
      <c r="D9" s="8">
        <v>1038</v>
      </c>
      <c r="E9" s="8">
        <v>1312</v>
      </c>
      <c r="F9" s="8">
        <v>1369</v>
      </c>
      <c r="G9" s="8">
        <v>1519</v>
      </c>
      <c r="H9" s="8">
        <v>1429</v>
      </c>
      <c r="I9" s="8">
        <v>1806</v>
      </c>
      <c r="J9" s="8">
        <v>2091</v>
      </c>
      <c r="K9" s="8">
        <v>2141</v>
      </c>
    </row>
    <row r="10" spans="1:11" x14ac:dyDescent="0.25">
      <c r="A10" s="3" t="s">
        <v>279</v>
      </c>
      <c r="B10" s="8">
        <v>727</v>
      </c>
      <c r="C10" s="8">
        <v>720</v>
      </c>
      <c r="D10" s="8">
        <v>801</v>
      </c>
      <c r="E10" s="8">
        <v>857</v>
      </c>
      <c r="F10" s="8">
        <v>1002</v>
      </c>
      <c r="G10" s="8">
        <v>1022</v>
      </c>
      <c r="H10" s="8">
        <v>910</v>
      </c>
      <c r="I10" s="8">
        <v>1049</v>
      </c>
      <c r="J10" s="8">
        <v>1084</v>
      </c>
      <c r="K10" s="8">
        <v>1117</v>
      </c>
    </row>
    <row r="11" spans="1:11" x14ac:dyDescent="0.25">
      <c r="A11" s="3" t="s">
        <v>280</v>
      </c>
      <c r="B11" s="8">
        <v>104</v>
      </c>
      <c r="C11" s="8">
        <v>107</v>
      </c>
      <c r="D11" s="8">
        <v>138</v>
      </c>
      <c r="E11" s="8">
        <v>135</v>
      </c>
      <c r="F11" s="8">
        <v>161</v>
      </c>
      <c r="G11" s="8">
        <v>150</v>
      </c>
      <c r="H11" s="8">
        <v>132</v>
      </c>
      <c r="I11" s="8">
        <v>156</v>
      </c>
      <c r="J11" s="8">
        <v>197</v>
      </c>
      <c r="K11" s="8">
        <v>199</v>
      </c>
    </row>
    <row r="12" spans="1:11" x14ac:dyDescent="0.25">
      <c r="A12" s="3" t="s">
        <v>281</v>
      </c>
      <c r="B12" s="8">
        <v>155</v>
      </c>
      <c r="C12" s="8">
        <v>162</v>
      </c>
      <c r="D12" s="8">
        <v>153</v>
      </c>
      <c r="E12" s="8">
        <v>210</v>
      </c>
      <c r="F12" s="8">
        <v>244</v>
      </c>
      <c r="G12" s="8">
        <v>248</v>
      </c>
      <c r="H12" s="8">
        <v>186</v>
      </c>
      <c r="I12" s="8">
        <v>253</v>
      </c>
      <c r="J12" s="8">
        <v>255</v>
      </c>
      <c r="K12" s="8">
        <v>250</v>
      </c>
    </row>
    <row r="13" spans="1:11" x14ac:dyDescent="0.25">
      <c r="A13" s="3" t="s">
        <v>282</v>
      </c>
      <c r="B13" s="8">
        <v>197</v>
      </c>
      <c r="C13" s="8">
        <v>217</v>
      </c>
      <c r="D13" s="8">
        <v>190</v>
      </c>
      <c r="E13" s="8">
        <v>233</v>
      </c>
      <c r="F13" s="8">
        <v>236</v>
      </c>
      <c r="G13" s="8">
        <v>288</v>
      </c>
      <c r="H13" s="8">
        <v>298</v>
      </c>
      <c r="I13" s="8">
        <v>337</v>
      </c>
      <c r="J13" s="8">
        <v>311</v>
      </c>
      <c r="K13" s="8">
        <v>325</v>
      </c>
    </row>
    <row r="14" spans="1:11" x14ac:dyDescent="0.25">
      <c r="A14" s="3" t="s">
        <v>283</v>
      </c>
      <c r="B14" s="8">
        <v>572</v>
      </c>
      <c r="C14" s="8">
        <v>526</v>
      </c>
      <c r="D14" s="8">
        <v>523</v>
      </c>
      <c r="E14" s="8">
        <v>621</v>
      </c>
      <c r="F14" s="8">
        <v>645</v>
      </c>
      <c r="G14" s="8">
        <v>693</v>
      </c>
      <c r="H14" s="8">
        <v>709</v>
      </c>
      <c r="I14" s="8">
        <v>802</v>
      </c>
      <c r="J14" s="8">
        <v>925</v>
      </c>
      <c r="K14" s="8">
        <v>949</v>
      </c>
    </row>
    <row r="15" spans="1:11" x14ac:dyDescent="0.25">
      <c r="A15" s="3" t="s">
        <v>284</v>
      </c>
      <c r="B15" s="8">
        <v>119</v>
      </c>
      <c r="C15" s="8">
        <v>151</v>
      </c>
      <c r="D15" s="8">
        <v>153</v>
      </c>
      <c r="E15" s="8">
        <v>144</v>
      </c>
      <c r="F15" s="8">
        <v>133</v>
      </c>
      <c r="G15" s="8">
        <v>119</v>
      </c>
      <c r="H15" s="8">
        <v>151</v>
      </c>
      <c r="I15" s="8">
        <v>206</v>
      </c>
      <c r="J15" s="8">
        <v>266</v>
      </c>
      <c r="K15" s="8">
        <v>250</v>
      </c>
    </row>
    <row r="16" spans="1:11" x14ac:dyDescent="0.25">
      <c r="A16" s="3" t="s">
        <v>285</v>
      </c>
      <c r="B16" s="8">
        <v>381</v>
      </c>
      <c r="C16" s="8">
        <v>319</v>
      </c>
      <c r="D16" s="8">
        <v>344</v>
      </c>
      <c r="E16" s="8">
        <v>511</v>
      </c>
      <c r="F16" s="8">
        <v>604</v>
      </c>
      <c r="G16" s="8">
        <v>617</v>
      </c>
      <c r="H16" s="8">
        <v>553</v>
      </c>
      <c r="I16" s="8">
        <v>696</v>
      </c>
      <c r="J16" s="8">
        <v>812</v>
      </c>
      <c r="K16" s="8">
        <v>829</v>
      </c>
    </row>
    <row r="17" spans="1:11" x14ac:dyDescent="0.25">
      <c r="A17" s="2" t="s">
        <v>286</v>
      </c>
      <c r="B17" s="8">
        <v>1969</v>
      </c>
      <c r="C17" s="8">
        <v>2122</v>
      </c>
      <c r="D17" s="8">
        <v>2134</v>
      </c>
      <c r="E17" s="8">
        <v>2466</v>
      </c>
      <c r="F17" s="8">
        <v>2579</v>
      </c>
      <c r="G17" s="8">
        <v>2722</v>
      </c>
      <c r="H17" s="8">
        <v>2505</v>
      </c>
      <c r="I17" s="8">
        <v>2552</v>
      </c>
      <c r="J17" s="8">
        <v>2793</v>
      </c>
      <c r="K17" s="8">
        <v>2848</v>
      </c>
    </row>
    <row r="18" spans="1:11" x14ac:dyDescent="0.25">
      <c r="A18" s="3" t="s">
        <v>287</v>
      </c>
      <c r="B18" s="8">
        <v>1969</v>
      </c>
      <c r="C18" s="8">
        <v>2122</v>
      </c>
      <c r="D18" s="8">
        <v>2134</v>
      </c>
      <c r="E18" s="8">
        <v>2466</v>
      </c>
      <c r="F18" s="8">
        <v>2579</v>
      </c>
      <c r="G18" s="8">
        <v>2722</v>
      </c>
      <c r="H18" s="8">
        <v>2505</v>
      </c>
      <c r="I18" s="8">
        <v>2552</v>
      </c>
      <c r="J18" s="8">
        <v>2793</v>
      </c>
      <c r="K18" s="8">
        <v>2848</v>
      </c>
    </row>
    <row r="19" spans="1:11" x14ac:dyDescent="0.25">
      <c r="A19" s="2" t="s">
        <v>288</v>
      </c>
      <c r="B19" s="8">
        <v>24707</v>
      </c>
      <c r="C19" s="8">
        <v>24282</v>
      </c>
      <c r="D19" s="8">
        <v>24379</v>
      </c>
      <c r="E19" s="8">
        <v>25918</v>
      </c>
      <c r="F19" s="8">
        <v>26852</v>
      </c>
      <c r="G19" s="8">
        <v>28568</v>
      </c>
      <c r="H19" s="8">
        <v>26482</v>
      </c>
      <c r="I19" s="8">
        <v>28147</v>
      </c>
      <c r="J19" s="8">
        <v>30284</v>
      </c>
      <c r="K19" s="8">
        <v>30002</v>
      </c>
    </row>
    <row r="20" spans="1:11" x14ac:dyDescent="0.25">
      <c r="A20" s="3" t="s">
        <v>289</v>
      </c>
      <c r="B20" s="8">
        <v>19979</v>
      </c>
      <c r="C20" s="8">
        <v>19372</v>
      </c>
      <c r="D20" s="8">
        <v>19603</v>
      </c>
      <c r="E20" s="8">
        <v>20777</v>
      </c>
      <c r="F20" s="8">
        <v>21768</v>
      </c>
      <c r="G20" s="8">
        <v>23231</v>
      </c>
      <c r="H20" s="8">
        <v>21406</v>
      </c>
      <c r="I20" s="8">
        <v>22735</v>
      </c>
      <c r="J20" s="8">
        <v>24682</v>
      </c>
      <c r="K20" s="8">
        <v>24653</v>
      </c>
    </row>
    <row r="21" spans="1:11" x14ac:dyDescent="0.25">
      <c r="A21" s="3" t="s">
        <v>290</v>
      </c>
      <c r="B21" s="8">
        <v>1561</v>
      </c>
      <c r="C21" s="8">
        <v>1756</v>
      </c>
      <c r="D21" s="8">
        <v>1759</v>
      </c>
      <c r="E21" s="8">
        <v>2037</v>
      </c>
      <c r="F21" s="8">
        <v>1982</v>
      </c>
      <c r="G21" s="8">
        <v>2299</v>
      </c>
      <c r="H21" s="8">
        <v>2280</v>
      </c>
      <c r="I21" s="8">
        <v>2326</v>
      </c>
      <c r="J21" s="8">
        <v>2421</v>
      </c>
      <c r="K21" s="8">
        <v>2309</v>
      </c>
    </row>
    <row r="22" spans="1:11" x14ac:dyDescent="0.25">
      <c r="A22" s="3" t="s">
        <v>291</v>
      </c>
      <c r="B22" s="8">
        <v>2964</v>
      </c>
      <c r="C22" s="8">
        <v>2984</v>
      </c>
      <c r="D22" s="8">
        <v>2825</v>
      </c>
      <c r="E22" s="8">
        <v>2941</v>
      </c>
      <c r="F22" s="8">
        <v>2982</v>
      </c>
      <c r="G22" s="8">
        <v>2876</v>
      </c>
      <c r="H22" s="8">
        <v>2669</v>
      </c>
      <c r="I22" s="8">
        <v>2935</v>
      </c>
      <c r="J22" s="8">
        <v>3017</v>
      </c>
      <c r="K22" s="8">
        <v>2892</v>
      </c>
    </row>
    <row r="23" spans="1:11" x14ac:dyDescent="0.25">
      <c r="A23" s="3" t="s">
        <v>292</v>
      </c>
      <c r="B23" s="8">
        <v>152</v>
      </c>
      <c r="C23" s="8">
        <v>138</v>
      </c>
      <c r="D23" s="8">
        <v>163</v>
      </c>
      <c r="E23" s="8">
        <v>129</v>
      </c>
      <c r="F23" s="8">
        <v>82</v>
      </c>
      <c r="G23" s="8">
        <v>125</v>
      </c>
      <c r="H23" s="8">
        <v>98</v>
      </c>
      <c r="I23" s="8">
        <v>123</v>
      </c>
      <c r="J23" s="8">
        <v>125</v>
      </c>
      <c r="K23" s="8">
        <v>100</v>
      </c>
    </row>
    <row r="24" spans="1:11" x14ac:dyDescent="0.25">
      <c r="A24" s="3" t="s">
        <v>293</v>
      </c>
      <c r="B24" s="8">
        <v>51</v>
      </c>
      <c r="C24" s="8">
        <v>32</v>
      </c>
      <c r="D24" s="8">
        <v>29</v>
      </c>
      <c r="E24" s="8">
        <v>34</v>
      </c>
      <c r="F24" s="8">
        <v>38</v>
      </c>
      <c r="G24" s="8">
        <v>37</v>
      </c>
      <c r="H24" s="8">
        <v>29</v>
      </c>
      <c r="I24" s="8">
        <v>28</v>
      </c>
      <c r="J24" s="8">
        <v>39</v>
      </c>
      <c r="K24" s="8">
        <v>48</v>
      </c>
    </row>
    <row r="25" spans="1:11" x14ac:dyDescent="0.25">
      <c r="A25" s="2" t="s">
        <v>294</v>
      </c>
      <c r="B25" s="8">
        <v>35842</v>
      </c>
      <c r="C25" s="8">
        <v>36907</v>
      </c>
      <c r="D25" s="8">
        <v>37803</v>
      </c>
      <c r="E25" s="8">
        <v>41177</v>
      </c>
      <c r="F25" s="8">
        <v>43006</v>
      </c>
      <c r="G25" s="8">
        <v>46801</v>
      </c>
      <c r="H25" s="8">
        <v>43915</v>
      </c>
      <c r="I25" s="8">
        <v>47615</v>
      </c>
      <c r="J25" s="8">
        <v>50262</v>
      </c>
      <c r="K25" s="8">
        <v>48903</v>
      </c>
    </row>
    <row r="26" spans="1:11" x14ac:dyDescent="0.25">
      <c r="A26" s="3" t="s">
        <v>295</v>
      </c>
      <c r="B26" s="8">
        <v>11086</v>
      </c>
      <c r="C26" s="8">
        <v>11481</v>
      </c>
      <c r="D26" s="8">
        <v>11539</v>
      </c>
      <c r="E26" s="8">
        <v>12890</v>
      </c>
      <c r="F26" s="8">
        <v>13406</v>
      </c>
      <c r="G26" s="8">
        <v>14653</v>
      </c>
      <c r="H26" s="8">
        <v>12964</v>
      </c>
      <c r="I26" s="8">
        <v>13818</v>
      </c>
      <c r="J26" s="8">
        <v>14916</v>
      </c>
      <c r="K26" s="8">
        <v>14274</v>
      </c>
    </row>
    <row r="27" spans="1:11" x14ac:dyDescent="0.25">
      <c r="A27" s="3" t="s">
        <v>296</v>
      </c>
      <c r="B27" s="8">
        <v>1037</v>
      </c>
      <c r="C27" s="8">
        <v>1001</v>
      </c>
      <c r="D27" s="8">
        <v>1086</v>
      </c>
      <c r="E27" s="8">
        <v>1234</v>
      </c>
      <c r="F27" s="8">
        <v>1216</v>
      </c>
      <c r="G27" s="8">
        <v>1359</v>
      </c>
      <c r="H27" s="8">
        <v>1286</v>
      </c>
      <c r="I27" s="8">
        <v>1447</v>
      </c>
      <c r="J27" s="8">
        <v>1654</v>
      </c>
      <c r="K27" s="8">
        <v>1607</v>
      </c>
    </row>
    <row r="28" spans="1:11" x14ac:dyDescent="0.25">
      <c r="A28" s="3" t="s">
        <v>297</v>
      </c>
      <c r="B28" s="8">
        <v>2476</v>
      </c>
      <c r="C28" s="8">
        <v>2631</v>
      </c>
      <c r="D28" s="8">
        <v>2701</v>
      </c>
      <c r="E28" s="8">
        <v>2953</v>
      </c>
      <c r="F28" s="8">
        <v>2970</v>
      </c>
      <c r="G28" s="8">
        <v>3319</v>
      </c>
      <c r="H28" s="8">
        <v>3156</v>
      </c>
      <c r="I28" s="8">
        <v>3449</v>
      </c>
      <c r="J28" s="8">
        <v>3629</v>
      </c>
      <c r="K28" s="8">
        <v>3698</v>
      </c>
    </row>
    <row r="29" spans="1:11" x14ac:dyDescent="0.25">
      <c r="A29" s="3" t="s">
        <v>298</v>
      </c>
      <c r="B29" s="8">
        <v>1526</v>
      </c>
      <c r="C29" s="8">
        <v>1420</v>
      </c>
      <c r="D29" s="8">
        <v>1576</v>
      </c>
      <c r="E29" s="8">
        <v>1725</v>
      </c>
      <c r="F29" s="8">
        <v>1954</v>
      </c>
      <c r="G29" s="8">
        <v>2090</v>
      </c>
      <c r="H29" s="8">
        <v>1878</v>
      </c>
      <c r="I29" s="8">
        <v>1979</v>
      </c>
      <c r="J29" s="8">
        <v>2165</v>
      </c>
      <c r="K29" s="8">
        <v>2076</v>
      </c>
    </row>
    <row r="30" spans="1:11" x14ac:dyDescent="0.25">
      <c r="A30" s="3" t="s">
        <v>299</v>
      </c>
      <c r="B30" s="8">
        <v>4767</v>
      </c>
      <c r="C30" s="8">
        <v>4901</v>
      </c>
      <c r="D30" s="8">
        <v>5169</v>
      </c>
      <c r="E30" s="8">
        <v>5716</v>
      </c>
      <c r="F30" s="8">
        <v>5872</v>
      </c>
      <c r="G30" s="8">
        <v>6506</v>
      </c>
      <c r="H30" s="8">
        <v>6129</v>
      </c>
      <c r="I30" s="8">
        <v>6801</v>
      </c>
      <c r="J30" s="8">
        <v>7373</v>
      </c>
      <c r="K30" s="8">
        <v>7275</v>
      </c>
    </row>
    <row r="31" spans="1:11" x14ac:dyDescent="0.25">
      <c r="A31" s="3" t="s">
        <v>300</v>
      </c>
      <c r="B31" s="8">
        <v>13360</v>
      </c>
      <c r="C31" s="8">
        <v>13854</v>
      </c>
      <c r="D31" s="8">
        <v>14086</v>
      </c>
      <c r="E31" s="8">
        <v>15089</v>
      </c>
      <c r="F31" s="8">
        <v>15669</v>
      </c>
      <c r="G31" s="8">
        <v>16754</v>
      </c>
      <c r="H31" s="8">
        <v>16780</v>
      </c>
      <c r="I31" s="8">
        <v>18530</v>
      </c>
      <c r="J31" s="8">
        <v>18919</v>
      </c>
      <c r="K31" s="8">
        <v>18539</v>
      </c>
    </row>
    <row r="32" spans="1:11" x14ac:dyDescent="0.25">
      <c r="A32" s="3" t="s">
        <v>301</v>
      </c>
      <c r="B32" s="8">
        <v>1180</v>
      </c>
      <c r="C32" s="8">
        <v>1217</v>
      </c>
      <c r="D32" s="8">
        <v>1289</v>
      </c>
      <c r="E32" s="8">
        <v>1308</v>
      </c>
      <c r="F32" s="8">
        <v>1645</v>
      </c>
      <c r="G32" s="8">
        <v>1843</v>
      </c>
      <c r="H32" s="8">
        <v>1478</v>
      </c>
      <c r="I32" s="8">
        <v>1303</v>
      </c>
      <c r="J32" s="8">
        <v>1336</v>
      </c>
      <c r="K32" s="8">
        <v>1193</v>
      </c>
    </row>
    <row r="33" spans="1:11" x14ac:dyDescent="0.25">
      <c r="A33" s="3" t="s">
        <v>302</v>
      </c>
      <c r="B33" s="8">
        <v>410</v>
      </c>
      <c r="C33" s="8">
        <v>402</v>
      </c>
      <c r="D33" s="8">
        <v>357</v>
      </c>
      <c r="E33" s="8">
        <v>262</v>
      </c>
      <c r="F33" s="8">
        <v>274</v>
      </c>
      <c r="G33" s="8">
        <v>277</v>
      </c>
      <c r="H33" s="8">
        <v>244</v>
      </c>
      <c r="I33" s="8">
        <v>288</v>
      </c>
      <c r="J33" s="8">
        <v>270</v>
      </c>
      <c r="K33" s="8">
        <v>241</v>
      </c>
    </row>
    <row r="34" spans="1:11" x14ac:dyDescent="0.25">
      <c r="A34" s="2" t="s">
        <v>303</v>
      </c>
      <c r="B34" s="8">
        <v>23301</v>
      </c>
      <c r="C34" s="8">
        <v>24451</v>
      </c>
      <c r="D34" s="8">
        <v>25091</v>
      </c>
      <c r="E34" s="8">
        <v>26974</v>
      </c>
      <c r="F34" s="8">
        <v>27777</v>
      </c>
      <c r="G34" s="8">
        <v>30274</v>
      </c>
      <c r="H34" s="8">
        <v>29200</v>
      </c>
      <c r="I34" s="8">
        <v>32235</v>
      </c>
      <c r="J34" s="8">
        <v>33468</v>
      </c>
      <c r="K34" s="8">
        <v>33361</v>
      </c>
    </row>
    <row r="35" spans="1:11" x14ac:dyDescent="0.25">
      <c r="A35" s="3" t="s">
        <v>304</v>
      </c>
      <c r="B35" s="8">
        <v>819</v>
      </c>
      <c r="C35" s="8">
        <v>858</v>
      </c>
      <c r="D35" s="8">
        <v>926</v>
      </c>
      <c r="E35" s="8">
        <v>1021</v>
      </c>
      <c r="F35" s="8">
        <v>1042</v>
      </c>
      <c r="G35" s="8">
        <v>1148</v>
      </c>
      <c r="H35" s="8">
        <v>1124</v>
      </c>
      <c r="I35" s="8">
        <v>1293</v>
      </c>
      <c r="J35" s="8">
        <v>1441</v>
      </c>
      <c r="K35" s="8">
        <v>1405</v>
      </c>
    </row>
    <row r="36" spans="1:11" x14ac:dyDescent="0.25">
      <c r="A36" s="3" t="s">
        <v>305</v>
      </c>
      <c r="B36" s="8">
        <v>880</v>
      </c>
      <c r="C36" s="8">
        <v>852</v>
      </c>
      <c r="D36" s="8">
        <v>950</v>
      </c>
      <c r="E36" s="8">
        <v>1112</v>
      </c>
      <c r="F36" s="8">
        <v>1115</v>
      </c>
      <c r="G36" s="8">
        <v>1280</v>
      </c>
      <c r="H36" s="8">
        <v>1133</v>
      </c>
      <c r="I36" s="8">
        <v>1264</v>
      </c>
      <c r="J36" s="8">
        <v>1316</v>
      </c>
      <c r="K36" s="8">
        <v>1343</v>
      </c>
    </row>
    <row r="37" spans="1:11" x14ac:dyDescent="0.25">
      <c r="A37" s="3" t="s">
        <v>306</v>
      </c>
      <c r="B37" s="8">
        <v>9962</v>
      </c>
      <c r="C37" s="8">
        <v>10194</v>
      </c>
      <c r="D37" s="8">
        <v>10417</v>
      </c>
      <c r="E37" s="8">
        <v>11156</v>
      </c>
      <c r="F37" s="8">
        <v>11644</v>
      </c>
      <c r="G37" s="8">
        <v>12598</v>
      </c>
      <c r="H37" s="8">
        <v>12009</v>
      </c>
      <c r="I37" s="8">
        <v>13300</v>
      </c>
      <c r="J37" s="8">
        <v>13800</v>
      </c>
      <c r="K37" s="8">
        <v>13752</v>
      </c>
    </row>
    <row r="38" spans="1:11" x14ac:dyDescent="0.25">
      <c r="A38" s="3" t="s">
        <v>307</v>
      </c>
      <c r="B38" s="8">
        <v>2103</v>
      </c>
      <c r="C38" s="8">
        <v>2257</v>
      </c>
      <c r="D38" s="8">
        <v>2309</v>
      </c>
      <c r="E38" s="8">
        <v>2558</v>
      </c>
      <c r="F38" s="8">
        <v>2785</v>
      </c>
      <c r="G38" s="8">
        <v>2939</v>
      </c>
      <c r="H38" s="8">
        <v>2768</v>
      </c>
      <c r="I38" s="8">
        <v>2913</v>
      </c>
      <c r="J38" s="8">
        <v>2937</v>
      </c>
      <c r="K38" s="8">
        <v>3036</v>
      </c>
    </row>
    <row r="39" spans="1:11" x14ac:dyDescent="0.25">
      <c r="A39" s="3" t="s">
        <v>308</v>
      </c>
      <c r="B39" s="8">
        <v>5155</v>
      </c>
      <c r="C39" s="8">
        <v>5520</v>
      </c>
      <c r="D39" s="8">
        <v>5708</v>
      </c>
      <c r="E39" s="8">
        <v>6169</v>
      </c>
      <c r="F39" s="8">
        <v>6245</v>
      </c>
      <c r="G39" s="8">
        <v>7102</v>
      </c>
      <c r="H39" s="8">
        <v>7121</v>
      </c>
      <c r="I39" s="8">
        <v>7889</v>
      </c>
      <c r="J39" s="8">
        <v>8212</v>
      </c>
      <c r="K39" s="8">
        <v>8093</v>
      </c>
    </row>
    <row r="40" spans="1:11" x14ac:dyDescent="0.25">
      <c r="A40" s="3" t="s">
        <v>309</v>
      </c>
      <c r="B40" s="8">
        <v>3495</v>
      </c>
      <c r="C40" s="8">
        <v>3714</v>
      </c>
      <c r="D40" s="8">
        <v>3848</v>
      </c>
      <c r="E40" s="8">
        <v>4189</v>
      </c>
      <c r="F40" s="8">
        <v>4241</v>
      </c>
      <c r="G40" s="8">
        <v>4389</v>
      </c>
      <c r="H40" s="8">
        <v>4295</v>
      </c>
      <c r="I40" s="8">
        <v>4797</v>
      </c>
      <c r="J40" s="8">
        <v>4991</v>
      </c>
      <c r="K40" s="8">
        <v>4921</v>
      </c>
    </row>
    <row r="41" spans="1:11" x14ac:dyDescent="0.25">
      <c r="A41" s="3" t="s">
        <v>310</v>
      </c>
      <c r="B41" s="8">
        <v>535</v>
      </c>
      <c r="C41" s="8">
        <v>648</v>
      </c>
      <c r="D41" s="8">
        <v>624</v>
      </c>
      <c r="E41" s="8">
        <v>542</v>
      </c>
      <c r="F41" s="8">
        <v>533</v>
      </c>
      <c r="G41" s="8">
        <v>625</v>
      </c>
      <c r="H41" s="8">
        <v>526</v>
      </c>
      <c r="I41" s="8">
        <v>524</v>
      </c>
      <c r="J41" s="8">
        <v>573</v>
      </c>
      <c r="K41" s="8">
        <v>590</v>
      </c>
    </row>
    <row r="42" spans="1:11" x14ac:dyDescent="0.25">
      <c r="A42" s="3" t="s">
        <v>311</v>
      </c>
      <c r="B42" s="8">
        <v>352</v>
      </c>
      <c r="C42" s="8">
        <v>408</v>
      </c>
      <c r="D42" s="8">
        <v>309</v>
      </c>
      <c r="E42" s="8">
        <v>227</v>
      </c>
      <c r="F42" s="8">
        <v>172</v>
      </c>
      <c r="G42" s="8">
        <v>193</v>
      </c>
      <c r="H42" s="8">
        <v>224</v>
      </c>
      <c r="I42" s="8">
        <v>255</v>
      </c>
      <c r="J42" s="8">
        <v>198</v>
      </c>
      <c r="K42" s="8">
        <v>221</v>
      </c>
    </row>
    <row r="43" spans="1:11" x14ac:dyDescent="0.25">
      <c r="A43" s="2" t="s">
        <v>312</v>
      </c>
      <c r="B43" s="8">
        <v>4548</v>
      </c>
      <c r="C43" s="8">
        <v>4716</v>
      </c>
      <c r="D43" s="8">
        <v>4591</v>
      </c>
      <c r="E43" s="8">
        <v>4631</v>
      </c>
      <c r="F43" s="8">
        <v>4095</v>
      </c>
      <c r="G43" s="8">
        <v>4615</v>
      </c>
      <c r="H43" s="8">
        <v>4368</v>
      </c>
      <c r="I43" s="8">
        <v>4728</v>
      </c>
      <c r="J43" s="8">
        <v>5060</v>
      </c>
      <c r="K43" s="8">
        <v>5122</v>
      </c>
    </row>
    <row r="44" spans="1:11" x14ac:dyDescent="0.25">
      <c r="A44" s="3" t="s">
        <v>313</v>
      </c>
      <c r="B44" s="8">
        <v>418</v>
      </c>
      <c r="C44" s="8">
        <v>424</v>
      </c>
      <c r="D44" s="8">
        <v>341</v>
      </c>
      <c r="E44" s="8">
        <v>375</v>
      </c>
      <c r="F44" s="8">
        <v>299</v>
      </c>
      <c r="G44" s="8">
        <v>349</v>
      </c>
      <c r="H44" s="8">
        <v>358</v>
      </c>
      <c r="I44" s="8">
        <v>394</v>
      </c>
      <c r="J44" s="8">
        <v>419</v>
      </c>
      <c r="K44" s="8">
        <v>426</v>
      </c>
    </row>
    <row r="45" spans="1:11" x14ac:dyDescent="0.25">
      <c r="A45" s="3" t="s">
        <v>314</v>
      </c>
      <c r="B45" s="8">
        <v>155</v>
      </c>
      <c r="C45" s="8">
        <v>152</v>
      </c>
      <c r="D45" s="8">
        <v>138</v>
      </c>
      <c r="E45" s="8">
        <v>164</v>
      </c>
      <c r="F45" s="8">
        <v>162</v>
      </c>
      <c r="G45" s="8">
        <v>170</v>
      </c>
      <c r="H45" s="8">
        <v>180</v>
      </c>
      <c r="I45" s="8">
        <v>263</v>
      </c>
      <c r="J45" s="8">
        <v>259</v>
      </c>
      <c r="K45" s="8">
        <v>254</v>
      </c>
    </row>
    <row r="46" spans="1:11" x14ac:dyDescent="0.25">
      <c r="A46" s="3" t="s">
        <v>315</v>
      </c>
      <c r="B46" s="8">
        <v>293</v>
      </c>
      <c r="C46" s="8">
        <v>328</v>
      </c>
      <c r="D46" s="8">
        <v>285</v>
      </c>
      <c r="E46" s="8">
        <v>255</v>
      </c>
      <c r="F46" s="8">
        <v>222</v>
      </c>
      <c r="G46" s="8">
        <v>248</v>
      </c>
      <c r="H46" s="8">
        <v>239</v>
      </c>
      <c r="I46" s="8">
        <v>292</v>
      </c>
      <c r="J46" s="8">
        <v>305</v>
      </c>
      <c r="K46" s="8">
        <v>332</v>
      </c>
    </row>
    <row r="47" spans="1:11" x14ac:dyDescent="0.25">
      <c r="A47" s="3" t="s">
        <v>316</v>
      </c>
      <c r="B47" s="8">
        <v>1108</v>
      </c>
      <c r="C47" s="8">
        <v>1252</v>
      </c>
      <c r="D47" s="8">
        <v>1162</v>
      </c>
      <c r="E47" s="8">
        <v>965</v>
      </c>
      <c r="F47" s="8">
        <v>857</v>
      </c>
      <c r="G47" s="8">
        <v>979</v>
      </c>
      <c r="H47" s="8">
        <v>897</v>
      </c>
      <c r="I47" s="8">
        <v>940</v>
      </c>
      <c r="J47" s="8">
        <v>1006</v>
      </c>
      <c r="K47" s="8">
        <v>1061</v>
      </c>
    </row>
    <row r="48" spans="1:11" x14ac:dyDescent="0.25">
      <c r="A48" s="3" t="s">
        <v>317</v>
      </c>
      <c r="B48" s="8">
        <v>621</v>
      </c>
      <c r="C48" s="8">
        <v>577</v>
      </c>
      <c r="D48" s="8">
        <v>622</v>
      </c>
      <c r="E48" s="8">
        <v>514</v>
      </c>
      <c r="F48" s="8">
        <v>457</v>
      </c>
      <c r="G48" s="8">
        <v>502</v>
      </c>
      <c r="H48" s="8">
        <v>444</v>
      </c>
      <c r="I48" s="8">
        <v>535</v>
      </c>
      <c r="J48" s="8">
        <v>543</v>
      </c>
      <c r="K48" s="8">
        <v>608</v>
      </c>
    </row>
    <row r="49" spans="1:11" x14ac:dyDescent="0.25">
      <c r="A49" s="3" t="s">
        <v>318</v>
      </c>
      <c r="B49" s="8">
        <v>766</v>
      </c>
      <c r="C49" s="8">
        <v>777</v>
      </c>
      <c r="D49" s="8">
        <v>754</v>
      </c>
      <c r="E49" s="8">
        <v>832</v>
      </c>
      <c r="F49" s="8">
        <v>772</v>
      </c>
      <c r="G49" s="8">
        <v>809</v>
      </c>
      <c r="H49" s="8">
        <v>657</v>
      </c>
      <c r="I49" s="8">
        <v>789</v>
      </c>
      <c r="J49" s="8">
        <v>852</v>
      </c>
      <c r="K49" s="8">
        <v>865</v>
      </c>
    </row>
    <row r="50" spans="1:11" x14ac:dyDescent="0.25">
      <c r="A50" s="3" t="s">
        <v>319</v>
      </c>
      <c r="B50" s="8">
        <v>1103</v>
      </c>
      <c r="C50" s="8">
        <v>1075</v>
      </c>
      <c r="D50" s="8">
        <v>1177</v>
      </c>
      <c r="E50" s="8">
        <v>1411</v>
      </c>
      <c r="F50" s="8">
        <v>1272</v>
      </c>
      <c r="G50" s="8">
        <v>1480</v>
      </c>
      <c r="H50" s="8">
        <v>1485</v>
      </c>
      <c r="I50" s="8">
        <v>1424</v>
      </c>
      <c r="J50" s="8">
        <v>1492</v>
      </c>
      <c r="K50" s="8">
        <v>1383</v>
      </c>
    </row>
    <row r="51" spans="1:11" x14ac:dyDescent="0.25">
      <c r="A51" s="3" t="s">
        <v>320</v>
      </c>
      <c r="B51" s="8">
        <v>84</v>
      </c>
      <c r="C51" s="8">
        <v>131</v>
      </c>
      <c r="D51" s="8">
        <v>112</v>
      </c>
      <c r="E51" s="8">
        <v>115</v>
      </c>
      <c r="F51" s="8">
        <v>54</v>
      </c>
      <c r="G51" s="8">
        <v>78</v>
      </c>
      <c r="H51" s="8">
        <v>108</v>
      </c>
      <c r="I51" s="8">
        <v>91</v>
      </c>
      <c r="J51" s="8">
        <v>184</v>
      </c>
      <c r="K51" s="8">
        <v>193</v>
      </c>
    </row>
    <row r="52" spans="1:11" x14ac:dyDescent="0.25">
      <c r="A52" s="2" t="s">
        <v>321</v>
      </c>
      <c r="B52" s="8">
        <v>357</v>
      </c>
      <c r="C52" s="8">
        <v>388</v>
      </c>
      <c r="D52" s="8">
        <v>369</v>
      </c>
      <c r="E52" s="8">
        <v>457</v>
      </c>
      <c r="F52" s="8">
        <v>659</v>
      </c>
      <c r="G52" s="8">
        <v>926</v>
      </c>
      <c r="H52" s="8">
        <v>10627</v>
      </c>
      <c r="I52" s="8">
        <v>8960</v>
      </c>
      <c r="J52" s="8">
        <v>4018</v>
      </c>
      <c r="K52" s="8">
        <v>2315</v>
      </c>
    </row>
    <row r="53" spans="1:11" x14ac:dyDescent="0.25">
      <c r="A53" s="3" t="s">
        <v>322</v>
      </c>
      <c r="B53" s="8">
        <v>45</v>
      </c>
      <c r="C53" s="8">
        <v>50</v>
      </c>
      <c r="D53" s="8">
        <v>69</v>
      </c>
      <c r="E53" s="8">
        <v>49</v>
      </c>
      <c r="F53" s="8">
        <v>60</v>
      </c>
      <c r="G53" s="8">
        <v>48</v>
      </c>
      <c r="H53" s="8">
        <v>63</v>
      </c>
      <c r="I53" s="8">
        <v>53</v>
      </c>
      <c r="J53" s="8">
        <v>56</v>
      </c>
      <c r="K53" s="8">
        <v>60</v>
      </c>
    </row>
    <row r="54" spans="1:11" x14ac:dyDescent="0.25">
      <c r="A54" s="3" t="s">
        <v>323</v>
      </c>
      <c r="B54" s="8">
        <v>101</v>
      </c>
      <c r="C54" s="8">
        <v>125</v>
      </c>
      <c r="D54" s="8">
        <v>111</v>
      </c>
      <c r="E54" s="8">
        <v>190</v>
      </c>
      <c r="F54" s="8">
        <v>368</v>
      </c>
      <c r="G54" s="8">
        <v>644</v>
      </c>
      <c r="H54" s="8">
        <v>10311</v>
      </c>
      <c r="I54" s="8">
        <v>8688</v>
      </c>
      <c r="J54" s="8">
        <v>3787</v>
      </c>
      <c r="K54" s="8">
        <v>2028</v>
      </c>
    </row>
    <row r="55" spans="1:11" x14ac:dyDescent="0.25">
      <c r="A55" s="3" t="s">
        <v>324</v>
      </c>
      <c r="B55" s="8">
        <v>17</v>
      </c>
      <c r="C55" s="8">
        <v>16</v>
      </c>
      <c r="D55" s="8">
        <v>16</v>
      </c>
      <c r="E55" s="8">
        <v>25</v>
      </c>
      <c r="F55" s="8">
        <v>17</v>
      </c>
      <c r="G55" s="8">
        <v>13</v>
      </c>
      <c r="H55" s="8">
        <v>12</v>
      </c>
      <c r="I55" s="8">
        <v>23</v>
      </c>
      <c r="J55" s="8">
        <v>13</v>
      </c>
      <c r="K55" s="8">
        <v>22</v>
      </c>
    </row>
    <row r="56" spans="1:11" x14ac:dyDescent="0.25">
      <c r="A56" s="3" t="s">
        <v>325</v>
      </c>
      <c r="B56" s="8" t="s">
        <v>30</v>
      </c>
      <c r="C56" s="8" t="s">
        <v>30</v>
      </c>
      <c r="D56" s="8" t="s">
        <v>30</v>
      </c>
      <c r="E56" s="8" t="s">
        <v>30</v>
      </c>
      <c r="F56" s="8" t="s">
        <v>30</v>
      </c>
      <c r="G56" s="8" t="s">
        <v>30</v>
      </c>
      <c r="H56" s="8">
        <v>7</v>
      </c>
      <c r="I56" s="8">
        <v>5</v>
      </c>
      <c r="J56" s="8">
        <v>11</v>
      </c>
      <c r="K56" s="8" t="s">
        <v>30</v>
      </c>
    </row>
    <row r="57" spans="1:11" x14ac:dyDescent="0.25">
      <c r="A57" s="3" t="s">
        <v>326</v>
      </c>
      <c r="B57" s="8">
        <v>11</v>
      </c>
      <c r="C57" s="8" t="s">
        <v>30</v>
      </c>
      <c r="D57" s="8">
        <v>9</v>
      </c>
      <c r="E57" s="8">
        <v>8</v>
      </c>
      <c r="F57" s="8">
        <v>19</v>
      </c>
      <c r="G57" s="8">
        <v>21</v>
      </c>
      <c r="H57" s="8">
        <v>15</v>
      </c>
      <c r="I57" s="8">
        <v>15</v>
      </c>
      <c r="J57" s="8">
        <v>8</v>
      </c>
      <c r="K57" s="8">
        <v>13</v>
      </c>
    </row>
    <row r="58" spans="1:11" x14ac:dyDescent="0.25">
      <c r="A58" s="3" t="s">
        <v>327</v>
      </c>
      <c r="B58" s="8">
        <v>158</v>
      </c>
      <c r="C58" s="8">
        <v>166</v>
      </c>
      <c r="D58" s="8">
        <v>148</v>
      </c>
      <c r="E58" s="8">
        <v>165</v>
      </c>
      <c r="F58" s="8">
        <v>187</v>
      </c>
      <c r="G58" s="8">
        <v>185</v>
      </c>
      <c r="H58" s="8">
        <v>197</v>
      </c>
      <c r="I58" s="8">
        <v>170</v>
      </c>
      <c r="J58" s="8">
        <v>130</v>
      </c>
      <c r="K58" s="8">
        <v>181</v>
      </c>
    </row>
    <row r="59" spans="1:11" x14ac:dyDescent="0.25">
      <c r="A59" s="3" t="s">
        <v>328</v>
      </c>
      <c r="B59" s="8">
        <v>24</v>
      </c>
      <c r="C59" s="8">
        <v>29</v>
      </c>
      <c r="D59" s="8">
        <v>14</v>
      </c>
      <c r="E59" s="8">
        <v>17</v>
      </c>
      <c r="F59" s="8">
        <v>8</v>
      </c>
      <c r="G59" s="8">
        <v>12</v>
      </c>
      <c r="H59" s="8">
        <v>22</v>
      </c>
      <c r="I59" s="8">
        <v>6</v>
      </c>
      <c r="J59" s="8">
        <v>13</v>
      </c>
      <c r="K59" s="8">
        <v>7</v>
      </c>
    </row>
    <row r="60" spans="1:11" x14ac:dyDescent="0.25">
      <c r="A60" s="2" t="s">
        <v>329</v>
      </c>
      <c r="B60" s="8">
        <v>6789</v>
      </c>
      <c r="C60" s="8">
        <v>7638</v>
      </c>
      <c r="D60" s="8">
        <v>8503</v>
      </c>
      <c r="E60" s="8">
        <v>10607</v>
      </c>
      <c r="F60" s="8">
        <v>11372</v>
      </c>
      <c r="G60" s="8">
        <v>12586</v>
      </c>
      <c r="H60" s="8">
        <v>12531</v>
      </c>
      <c r="I60" s="8">
        <v>15510</v>
      </c>
      <c r="J60" s="8">
        <v>18479</v>
      </c>
      <c r="K60" s="8">
        <v>17892</v>
      </c>
    </row>
    <row r="61" spans="1:11" x14ac:dyDescent="0.25">
      <c r="A61" s="3" t="s">
        <v>330</v>
      </c>
      <c r="B61" s="8">
        <v>6789</v>
      </c>
      <c r="C61" s="8">
        <v>7638</v>
      </c>
      <c r="D61" s="8">
        <v>8503</v>
      </c>
      <c r="E61" s="8">
        <v>10607</v>
      </c>
      <c r="F61" s="8">
        <v>11372</v>
      </c>
      <c r="G61" s="8">
        <v>12586</v>
      </c>
      <c r="H61" s="8">
        <v>12531</v>
      </c>
      <c r="I61" s="8">
        <v>15510</v>
      </c>
      <c r="J61" s="8">
        <v>18479</v>
      </c>
      <c r="K61" s="8">
        <v>17892</v>
      </c>
    </row>
    <row r="62" spans="1:11" x14ac:dyDescent="0.25">
      <c r="A62" s="2" t="s">
        <v>331</v>
      </c>
      <c r="B62" s="8">
        <v>642</v>
      </c>
      <c r="C62" s="8">
        <v>592</v>
      </c>
      <c r="D62" s="8">
        <v>697</v>
      </c>
      <c r="E62" s="8">
        <v>613</v>
      </c>
      <c r="F62" s="8">
        <v>532</v>
      </c>
      <c r="G62" s="8">
        <v>582</v>
      </c>
      <c r="H62" s="8">
        <v>633</v>
      </c>
      <c r="I62" s="8">
        <v>644</v>
      </c>
      <c r="J62" s="8">
        <v>641</v>
      </c>
      <c r="K62" s="8">
        <v>666</v>
      </c>
    </row>
    <row r="63" spans="1:11" x14ac:dyDescent="0.25">
      <c r="A63" s="3" t="s">
        <v>332</v>
      </c>
      <c r="B63" s="8">
        <v>642</v>
      </c>
      <c r="C63" s="8">
        <v>592</v>
      </c>
      <c r="D63" s="8">
        <v>697</v>
      </c>
      <c r="E63" s="8">
        <v>613</v>
      </c>
      <c r="F63" s="8">
        <v>532</v>
      </c>
      <c r="G63" s="8">
        <v>582</v>
      </c>
      <c r="H63" s="8">
        <v>633</v>
      </c>
      <c r="I63" s="8">
        <v>644</v>
      </c>
      <c r="J63" s="8">
        <v>641</v>
      </c>
      <c r="K63" s="8">
        <v>666</v>
      </c>
    </row>
    <row r="64" spans="1:11" x14ac:dyDescent="0.25">
      <c r="A64" s="2" t="s">
        <v>154</v>
      </c>
      <c r="B64" s="8">
        <v>102564</v>
      </c>
      <c r="C64" s="8">
        <v>104431</v>
      </c>
      <c r="D64" s="8">
        <v>107949</v>
      </c>
      <c r="E64" s="8">
        <v>116879</v>
      </c>
      <c r="F64" s="8">
        <v>121277</v>
      </c>
      <c r="G64" s="8">
        <v>131735</v>
      </c>
      <c r="H64" s="8">
        <v>134650</v>
      </c>
      <c r="I64" s="8">
        <v>145745</v>
      </c>
      <c r="J64" s="8">
        <v>150973</v>
      </c>
      <c r="K64" s="8">
        <v>147174</v>
      </c>
    </row>
  </sheetData>
  <hyperlinks>
    <hyperlink ref="A2" location="'Cover page'!A1" display="'Cover page'!A1" xr:uid="{E7F951A7-AA63-405E-A94C-3D9065B27346}"/>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49C6-0B21-439A-82A7-979ACCB29C5C}">
  <dimension ref="A1:K64"/>
  <sheetViews>
    <sheetView zoomScale="85" zoomScaleNormal="85" workbookViewId="0">
      <selection activeCell="B2" sqref="B2"/>
    </sheetView>
  </sheetViews>
  <sheetFormatPr defaultRowHeight="15" x14ac:dyDescent="0.25"/>
  <cols>
    <col min="1" max="1" width="42.28515625" bestFit="1" customWidth="1"/>
    <col min="2" max="2" width="17.42578125" bestFit="1" customWidth="1"/>
    <col min="3" max="5" width="7.85546875" bestFit="1" customWidth="1"/>
    <col min="6" max="9" width="8.7109375" bestFit="1" customWidth="1"/>
    <col min="10" max="10" width="7.855468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page'!$A$38</f>
        <v>Table 5.2. Claims (median compensation) by Bodily location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263</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277</v>
      </c>
      <c r="B8" s="10">
        <v>6708.5</v>
      </c>
      <c r="C8" s="10">
        <v>7016</v>
      </c>
      <c r="D8" s="10">
        <v>7803</v>
      </c>
      <c r="E8" s="10">
        <v>6866.5</v>
      </c>
      <c r="F8" s="10">
        <v>6078.5</v>
      </c>
      <c r="G8" s="10">
        <v>6377</v>
      </c>
      <c r="H8" s="10">
        <v>7013</v>
      </c>
      <c r="I8" s="10">
        <v>7866</v>
      </c>
      <c r="J8" s="10">
        <v>7781.5</v>
      </c>
      <c r="K8" s="10" t="s">
        <v>30</v>
      </c>
    </row>
    <row r="9" spans="1:11" x14ac:dyDescent="0.25">
      <c r="A9" s="3" t="s">
        <v>278</v>
      </c>
      <c r="B9" s="10">
        <v>9680.5</v>
      </c>
      <c r="C9" s="10">
        <v>8883.5</v>
      </c>
      <c r="D9" s="10">
        <v>10627</v>
      </c>
      <c r="E9" s="10">
        <v>8633</v>
      </c>
      <c r="F9" s="10">
        <v>9510</v>
      </c>
      <c r="G9" s="10">
        <v>8489</v>
      </c>
      <c r="H9" s="10">
        <v>9018</v>
      </c>
      <c r="I9" s="10">
        <v>9780</v>
      </c>
      <c r="J9" s="10">
        <v>10478</v>
      </c>
      <c r="K9" s="10" t="s">
        <v>30</v>
      </c>
    </row>
    <row r="10" spans="1:11" x14ac:dyDescent="0.25">
      <c r="A10" s="3" t="s">
        <v>279</v>
      </c>
      <c r="B10" s="10">
        <v>3102</v>
      </c>
      <c r="C10" s="10">
        <v>3373</v>
      </c>
      <c r="D10" s="10">
        <v>3477</v>
      </c>
      <c r="E10" s="10">
        <v>3404</v>
      </c>
      <c r="F10" s="10">
        <v>2668</v>
      </c>
      <c r="G10" s="10">
        <v>2859.5</v>
      </c>
      <c r="H10" s="10">
        <v>3600</v>
      </c>
      <c r="I10" s="10">
        <v>3709.5</v>
      </c>
      <c r="J10" s="10">
        <v>3552</v>
      </c>
      <c r="K10" s="10" t="s">
        <v>30</v>
      </c>
    </row>
    <row r="11" spans="1:11" x14ac:dyDescent="0.25">
      <c r="A11" s="3" t="s">
        <v>280</v>
      </c>
      <c r="B11" s="10">
        <v>7872</v>
      </c>
      <c r="C11" s="10">
        <v>9421</v>
      </c>
      <c r="D11" s="10">
        <v>11489</v>
      </c>
      <c r="E11" s="10">
        <v>9624</v>
      </c>
      <c r="F11" s="10">
        <v>7421</v>
      </c>
      <c r="G11" s="10">
        <v>23043.5</v>
      </c>
      <c r="H11" s="10">
        <v>14168.5</v>
      </c>
      <c r="I11" s="10">
        <v>15326</v>
      </c>
      <c r="J11" s="10">
        <v>10231</v>
      </c>
      <c r="K11" s="10" t="s">
        <v>30</v>
      </c>
    </row>
    <row r="12" spans="1:11" x14ac:dyDescent="0.25">
      <c r="A12" s="3" t="s">
        <v>281</v>
      </c>
      <c r="B12" s="10">
        <v>10416.5</v>
      </c>
      <c r="C12" s="10">
        <v>12259</v>
      </c>
      <c r="D12" s="10">
        <v>13604</v>
      </c>
      <c r="E12" s="10">
        <v>10046</v>
      </c>
      <c r="F12" s="10">
        <v>11502.5</v>
      </c>
      <c r="G12" s="10">
        <v>9635</v>
      </c>
      <c r="H12" s="10">
        <v>10510</v>
      </c>
      <c r="I12" s="10">
        <v>10677</v>
      </c>
      <c r="J12" s="10">
        <v>10432</v>
      </c>
      <c r="K12" s="10" t="s">
        <v>30</v>
      </c>
    </row>
    <row r="13" spans="1:11" x14ac:dyDescent="0.25">
      <c r="A13" s="3" t="s">
        <v>282</v>
      </c>
      <c r="B13" s="10">
        <v>8273</v>
      </c>
      <c r="C13" s="10">
        <v>9955</v>
      </c>
      <c r="D13" s="10">
        <v>9445</v>
      </c>
      <c r="E13" s="10">
        <v>8669</v>
      </c>
      <c r="F13" s="10">
        <v>9500.5</v>
      </c>
      <c r="G13" s="10">
        <v>7917</v>
      </c>
      <c r="H13" s="10">
        <v>8182.5</v>
      </c>
      <c r="I13" s="10">
        <v>11025</v>
      </c>
      <c r="J13" s="10">
        <v>10655.5</v>
      </c>
      <c r="K13" s="10" t="s">
        <v>30</v>
      </c>
    </row>
    <row r="14" spans="1:11" x14ac:dyDescent="0.25">
      <c r="A14" s="3" t="s">
        <v>283</v>
      </c>
      <c r="B14" s="10">
        <v>8171</v>
      </c>
      <c r="C14" s="10">
        <v>7965</v>
      </c>
      <c r="D14" s="10">
        <v>9492</v>
      </c>
      <c r="E14" s="10">
        <v>8401</v>
      </c>
      <c r="F14" s="10">
        <v>8297</v>
      </c>
      <c r="G14" s="10">
        <v>8851</v>
      </c>
      <c r="H14" s="10">
        <v>9783.5</v>
      </c>
      <c r="I14" s="10">
        <v>10431</v>
      </c>
      <c r="J14" s="10">
        <v>9988</v>
      </c>
      <c r="K14" s="10" t="s">
        <v>30</v>
      </c>
    </row>
    <row r="15" spans="1:11" x14ac:dyDescent="0.25">
      <c r="A15" s="3" t="s">
        <v>284</v>
      </c>
      <c r="B15" s="10">
        <v>12955</v>
      </c>
      <c r="C15" s="10">
        <v>9710</v>
      </c>
      <c r="D15" s="10">
        <v>8552</v>
      </c>
      <c r="E15" s="10">
        <v>19083</v>
      </c>
      <c r="F15" s="10">
        <v>8257</v>
      </c>
      <c r="G15" s="10">
        <v>9747</v>
      </c>
      <c r="H15" s="10">
        <v>10004</v>
      </c>
      <c r="I15" s="10">
        <v>11775</v>
      </c>
      <c r="J15" s="10">
        <v>14695</v>
      </c>
      <c r="K15" s="10" t="s">
        <v>30</v>
      </c>
    </row>
    <row r="16" spans="1:11" x14ac:dyDescent="0.25">
      <c r="A16" s="3" t="s">
        <v>285</v>
      </c>
      <c r="B16" s="10">
        <v>5301</v>
      </c>
      <c r="C16" s="10">
        <v>6807</v>
      </c>
      <c r="D16" s="10">
        <v>7202</v>
      </c>
      <c r="E16" s="10">
        <v>5498.5</v>
      </c>
      <c r="F16" s="10">
        <v>4325.5</v>
      </c>
      <c r="G16" s="10">
        <v>4810.5</v>
      </c>
      <c r="H16" s="10">
        <v>5536</v>
      </c>
      <c r="I16" s="10">
        <v>5642</v>
      </c>
      <c r="J16" s="10">
        <v>4977.5</v>
      </c>
      <c r="K16" s="10" t="s">
        <v>30</v>
      </c>
    </row>
    <row r="17" spans="1:11" x14ac:dyDescent="0.25">
      <c r="A17" s="2" t="s">
        <v>286</v>
      </c>
      <c r="B17" s="10">
        <v>13702.5</v>
      </c>
      <c r="C17" s="10">
        <v>16023.5</v>
      </c>
      <c r="D17" s="10">
        <v>17713</v>
      </c>
      <c r="E17" s="10">
        <v>17777</v>
      </c>
      <c r="F17" s="10">
        <v>18548.5</v>
      </c>
      <c r="G17" s="10">
        <v>18382</v>
      </c>
      <c r="H17" s="10">
        <v>20250</v>
      </c>
      <c r="I17" s="10">
        <v>22394.5</v>
      </c>
      <c r="J17" s="10">
        <v>24319.5</v>
      </c>
      <c r="K17" s="10" t="s">
        <v>30</v>
      </c>
    </row>
    <row r="18" spans="1:11" x14ac:dyDescent="0.25">
      <c r="A18" s="3" t="s">
        <v>287</v>
      </c>
      <c r="B18" s="10">
        <v>13702.5</v>
      </c>
      <c r="C18" s="10">
        <v>16023.5</v>
      </c>
      <c r="D18" s="10">
        <v>17713</v>
      </c>
      <c r="E18" s="10">
        <v>17777</v>
      </c>
      <c r="F18" s="10">
        <v>18548.5</v>
      </c>
      <c r="G18" s="10">
        <v>18382</v>
      </c>
      <c r="H18" s="10">
        <v>20250</v>
      </c>
      <c r="I18" s="10">
        <v>22394.5</v>
      </c>
      <c r="J18" s="10">
        <v>24319.5</v>
      </c>
      <c r="K18" s="10" t="s">
        <v>30</v>
      </c>
    </row>
    <row r="19" spans="1:11" x14ac:dyDescent="0.25">
      <c r="A19" s="2" t="s">
        <v>288</v>
      </c>
      <c r="B19" s="10">
        <v>10168</v>
      </c>
      <c r="C19" s="10">
        <v>10396</v>
      </c>
      <c r="D19" s="10">
        <v>11027</v>
      </c>
      <c r="E19" s="10">
        <v>11317</v>
      </c>
      <c r="F19" s="10">
        <v>11873</v>
      </c>
      <c r="G19" s="10">
        <v>12330</v>
      </c>
      <c r="H19" s="10">
        <v>13273</v>
      </c>
      <c r="I19" s="10">
        <v>14464</v>
      </c>
      <c r="J19" s="10">
        <v>15588.5</v>
      </c>
      <c r="K19" s="10" t="s">
        <v>30</v>
      </c>
    </row>
    <row r="20" spans="1:11" x14ac:dyDescent="0.25">
      <c r="A20" s="3" t="s">
        <v>289</v>
      </c>
      <c r="B20" s="10">
        <v>9334</v>
      </c>
      <c r="C20" s="10">
        <v>9671</v>
      </c>
      <c r="D20" s="10">
        <v>10365</v>
      </c>
      <c r="E20" s="10">
        <v>10528</v>
      </c>
      <c r="F20" s="10">
        <v>11145</v>
      </c>
      <c r="G20" s="10">
        <v>11904.5</v>
      </c>
      <c r="H20" s="10">
        <v>13088</v>
      </c>
      <c r="I20" s="10">
        <v>14432</v>
      </c>
      <c r="J20" s="10">
        <v>15476.5</v>
      </c>
      <c r="K20" s="10" t="s">
        <v>30</v>
      </c>
    </row>
    <row r="21" spans="1:11" x14ac:dyDescent="0.25">
      <c r="A21" s="3" t="s">
        <v>290</v>
      </c>
      <c r="B21" s="10">
        <v>5714</v>
      </c>
      <c r="C21" s="10">
        <v>5959</v>
      </c>
      <c r="D21" s="10">
        <v>6168</v>
      </c>
      <c r="E21" s="10">
        <v>7546</v>
      </c>
      <c r="F21" s="10">
        <v>6939.5</v>
      </c>
      <c r="G21" s="10">
        <v>6990</v>
      </c>
      <c r="H21" s="10">
        <v>7429</v>
      </c>
      <c r="I21" s="10">
        <v>7725</v>
      </c>
      <c r="J21" s="10">
        <v>8975</v>
      </c>
      <c r="K21" s="10" t="s">
        <v>30</v>
      </c>
    </row>
    <row r="22" spans="1:11" x14ac:dyDescent="0.25">
      <c r="A22" s="3" t="s">
        <v>291</v>
      </c>
      <c r="B22" s="10">
        <v>14004</v>
      </c>
      <c r="C22" s="10">
        <v>14551</v>
      </c>
      <c r="D22" s="10">
        <v>15033</v>
      </c>
      <c r="E22" s="10">
        <v>15321</v>
      </c>
      <c r="F22" s="10">
        <v>16544</v>
      </c>
      <c r="G22" s="10">
        <v>16874</v>
      </c>
      <c r="H22" s="10">
        <v>17546</v>
      </c>
      <c r="I22" s="10">
        <v>18678</v>
      </c>
      <c r="J22" s="10">
        <v>19653</v>
      </c>
      <c r="K22" s="10" t="s">
        <v>30</v>
      </c>
    </row>
    <row r="23" spans="1:11" x14ac:dyDescent="0.25">
      <c r="A23" s="3" t="s">
        <v>292</v>
      </c>
      <c r="B23" s="10">
        <v>10010</v>
      </c>
      <c r="C23" s="10">
        <v>10252</v>
      </c>
      <c r="D23" s="10">
        <v>9820</v>
      </c>
      <c r="E23" s="10">
        <v>11023</v>
      </c>
      <c r="F23" s="10">
        <v>8343.5</v>
      </c>
      <c r="G23" s="10">
        <v>11277.5</v>
      </c>
      <c r="H23" s="10">
        <v>16917.5</v>
      </c>
      <c r="I23" s="10">
        <v>13113</v>
      </c>
      <c r="J23" s="10">
        <v>15771</v>
      </c>
      <c r="K23" s="10" t="s">
        <v>30</v>
      </c>
    </row>
    <row r="24" spans="1:11" x14ac:dyDescent="0.25">
      <c r="A24" s="3" t="s">
        <v>293</v>
      </c>
      <c r="B24" s="10">
        <v>6638</v>
      </c>
      <c r="C24" s="10">
        <v>4897.5</v>
      </c>
      <c r="D24" s="10">
        <v>9563</v>
      </c>
      <c r="E24" s="10">
        <v>4172</v>
      </c>
      <c r="F24" s="10">
        <v>8429</v>
      </c>
      <c r="G24" s="10">
        <v>9600</v>
      </c>
      <c r="H24" s="10">
        <v>7059</v>
      </c>
      <c r="I24" s="10">
        <v>8776.5</v>
      </c>
      <c r="J24" s="10">
        <v>15297</v>
      </c>
      <c r="K24" s="10" t="s">
        <v>30</v>
      </c>
    </row>
    <row r="25" spans="1:11" x14ac:dyDescent="0.25">
      <c r="A25" s="2" t="s">
        <v>294</v>
      </c>
      <c r="B25" s="10">
        <v>14006</v>
      </c>
      <c r="C25" s="10">
        <v>15299</v>
      </c>
      <c r="D25" s="10">
        <v>15319</v>
      </c>
      <c r="E25" s="10">
        <v>15564.5</v>
      </c>
      <c r="F25" s="10">
        <v>15912</v>
      </c>
      <c r="G25" s="10">
        <v>16289</v>
      </c>
      <c r="H25" s="10">
        <v>16615</v>
      </c>
      <c r="I25" s="10">
        <v>17502</v>
      </c>
      <c r="J25" s="10">
        <v>18322</v>
      </c>
      <c r="K25" s="10" t="s">
        <v>30</v>
      </c>
    </row>
    <row r="26" spans="1:11" x14ac:dyDescent="0.25">
      <c r="A26" s="3" t="s">
        <v>295</v>
      </c>
      <c r="B26" s="10">
        <v>29830</v>
      </c>
      <c r="C26" s="10">
        <v>31620</v>
      </c>
      <c r="D26" s="10">
        <v>33706</v>
      </c>
      <c r="E26" s="10">
        <v>32628</v>
      </c>
      <c r="F26" s="10">
        <v>33978</v>
      </c>
      <c r="G26" s="10">
        <v>33155</v>
      </c>
      <c r="H26" s="10">
        <v>33453</v>
      </c>
      <c r="I26" s="10">
        <v>33309</v>
      </c>
      <c r="J26" s="10">
        <v>34913</v>
      </c>
      <c r="K26" s="10" t="s">
        <v>30</v>
      </c>
    </row>
    <row r="27" spans="1:11" x14ac:dyDescent="0.25">
      <c r="A27" s="3" t="s">
        <v>296</v>
      </c>
      <c r="B27" s="10">
        <v>23887</v>
      </c>
      <c r="C27" s="10">
        <v>24260</v>
      </c>
      <c r="D27" s="10">
        <v>24605</v>
      </c>
      <c r="E27" s="10">
        <v>29030</v>
      </c>
      <c r="F27" s="10">
        <v>29061</v>
      </c>
      <c r="G27" s="10">
        <v>30119</v>
      </c>
      <c r="H27" s="10">
        <v>27974</v>
      </c>
      <c r="I27" s="10">
        <v>30928</v>
      </c>
      <c r="J27" s="10">
        <v>30715</v>
      </c>
      <c r="K27" s="10" t="s">
        <v>30</v>
      </c>
    </row>
    <row r="28" spans="1:11" x14ac:dyDescent="0.25">
      <c r="A28" s="3" t="s">
        <v>297</v>
      </c>
      <c r="B28" s="10">
        <v>15363.5</v>
      </c>
      <c r="C28" s="10">
        <v>17266</v>
      </c>
      <c r="D28" s="10">
        <v>16354.5</v>
      </c>
      <c r="E28" s="10">
        <v>18350</v>
      </c>
      <c r="F28" s="10">
        <v>18380</v>
      </c>
      <c r="G28" s="10">
        <v>18706</v>
      </c>
      <c r="H28" s="10">
        <v>19135</v>
      </c>
      <c r="I28" s="10">
        <v>21447</v>
      </c>
      <c r="J28" s="10">
        <v>21171</v>
      </c>
      <c r="K28" s="10" t="s">
        <v>30</v>
      </c>
    </row>
    <row r="29" spans="1:11" x14ac:dyDescent="0.25">
      <c r="A29" s="3" t="s">
        <v>298</v>
      </c>
      <c r="B29" s="10">
        <v>9652</v>
      </c>
      <c r="C29" s="10">
        <v>10464</v>
      </c>
      <c r="D29" s="10">
        <v>11641</v>
      </c>
      <c r="E29" s="10">
        <v>12024</v>
      </c>
      <c r="F29" s="10">
        <v>12137</v>
      </c>
      <c r="G29" s="10">
        <v>10873</v>
      </c>
      <c r="H29" s="10">
        <v>12613</v>
      </c>
      <c r="I29" s="10">
        <v>11350</v>
      </c>
      <c r="J29" s="10">
        <v>12545.5</v>
      </c>
      <c r="K29" s="10" t="s">
        <v>30</v>
      </c>
    </row>
    <row r="30" spans="1:11" x14ac:dyDescent="0.25">
      <c r="A30" s="3" t="s">
        <v>299</v>
      </c>
      <c r="B30" s="10">
        <v>14704</v>
      </c>
      <c r="C30" s="10">
        <v>15840</v>
      </c>
      <c r="D30" s="10">
        <v>16137</v>
      </c>
      <c r="E30" s="10">
        <v>16354</v>
      </c>
      <c r="F30" s="10">
        <v>17769</v>
      </c>
      <c r="G30" s="10">
        <v>17894</v>
      </c>
      <c r="H30" s="10">
        <v>17346</v>
      </c>
      <c r="I30" s="10">
        <v>20255</v>
      </c>
      <c r="J30" s="10">
        <v>20935</v>
      </c>
      <c r="K30" s="10" t="s">
        <v>30</v>
      </c>
    </row>
    <row r="31" spans="1:11" x14ac:dyDescent="0.25">
      <c r="A31" s="3" t="s">
        <v>300</v>
      </c>
      <c r="B31" s="10">
        <v>9172</v>
      </c>
      <c r="C31" s="10">
        <v>10185</v>
      </c>
      <c r="D31" s="10">
        <v>10083</v>
      </c>
      <c r="E31" s="10">
        <v>10203</v>
      </c>
      <c r="F31" s="10">
        <v>10093</v>
      </c>
      <c r="G31" s="10">
        <v>10435</v>
      </c>
      <c r="H31" s="10">
        <v>11341</v>
      </c>
      <c r="I31" s="10">
        <v>11721.5</v>
      </c>
      <c r="J31" s="10">
        <v>12265.5</v>
      </c>
      <c r="K31" s="10" t="s">
        <v>30</v>
      </c>
    </row>
    <row r="32" spans="1:11" x14ac:dyDescent="0.25">
      <c r="A32" s="3" t="s">
        <v>301</v>
      </c>
      <c r="B32" s="10">
        <v>19079</v>
      </c>
      <c r="C32" s="10">
        <v>23287.5</v>
      </c>
      <c r="D32" s="10">
        <v>25464</v>
      </c>
      <c r="E32" s="10">
        <v>22279.5</v>
      </c>
      <c r="F32" s="10">
        <v>21353.5</v>
      </c>
      <c r="G32" s="10">
        <v>22706</v>
      </c>
      <c r="H32" s="10">
        <v>23968.5</v>
      </c>
      <c r="I32" s="10">
        <v>27297</v>
      </c>
      <c r="J32" s="10">
        <v>29048.5</v>
      </c>
      <c r="K32" s="10" t="s">
        <v>30</v>
      </c>
    </row>
    <row r="33" spans="1:11" x14ac:dyDescent="0.25">
      <c r="A33" s="3" t="s">
        <v>302</v>
      </c>
      <c r="B33" s="10">
        <v>18182</v>
      </c>
      <c r="C33" s="10">
        <v>18378</v>
      </c>
      <c r="D33" s="10">
        <v>19041</v>
      </c>
      <c r="E33" s="10">
        <v>22195</v>
      </c>
      <c r="F33" s="10">
        <v>20463</v>
      </c>
      <c r="G33" s="10">
        <v>26956</v>
      </c>
      <c r="H33" s="10">
        <v>23744</v>
      </c>
      <c r="I33" s="10">
        <v>21482</v>
      </c>
      <c r="J33" s="10">
        <v>29508</v>
      </c>
      <c r="K33" s="10" t="s">
        <v>30</v>
      </c>
    </row>
    <row r="34" spans="1:11" x14ac:dyDescent="0.25">
      <c r="A34" s="2" t="s">
        <v>303</v>
      </c>
      <c r="B34" s="10">
        <v>12333</v>
      </c>
      <c r="C34" s="10">
        <v>12990</v>
      </c>
      <c r="D34" s="10">
        <v>13458</v>
      </c>
      <c r="E34" s="10">
        <v>13808.5</v>
      </c>
      <c r="F34" s="10">
        <v>14135.5</v>
      </c>
      <c r="G34" s="10">
        <v>14360</v>
      </c>
      <c r="H34" s="10">
        <v>15324.5</v>
      </c>
      <c r="I34" s="10">
        <v>16258</v>
      </c>
      <c r="J34" s="10">
        <v>17167</v>
      </c>
      <c r="K34" s="10" t="s">
        <v>30</v>
      </c>
    </row>
    <row r="35" spans="1:11" x14ac:dyDescent="0.25">
      <c r="A35" s="3" t="s">
        <v>304</v>
      </c>
      <c r="B35" s="10">
        <v>16650.5</v>
      </c>
      <c r="C35" s="10">
        <v>19938</v>
      </c>
      <c r="D35" s="10">
        <v>19585.5</v>
      </c>
      <c r="E35" s="10">
        <v>22859</v>
      </c>
      <c r="F35" s="10">
        <v>18443</v>
      </c>
      <c r="G35" s="10">
        <v>20330</v>
      </c>
      <c r="H35" s="10">
        <v>21140</v>
      </c>
      <c r="I35" s="10">
        <v>24431.5</v>
      </c>
      <c r="J35" s="10">
        <v>27117</v>
      </c>
      <c r="K35" s="10" t="s">
        <v>30</v>
      </c>
    </row>
    <row r="36" spans="1:11" x14ac:dyDescent="0.25">
      <c r="A36" s="3" t="s">
        <v>305</v>
      </c>
      <c r="B36" s="10">
        <v>8305</v>
      </c>
      <c r="C36" s="10">
        <v>9288.5</v>
      </c>
      <c r="D36" s="10">
        <v>9830</v>
      </c>
      <c r="E36" s="10">
        <v>9889.5</v>
      </c>
      <c r="F36" s="10">
        <v>8521</v>
      </c>
      <c r="G36" s="10">
        <v>10093</v>
      </c>
      <c r="H36" s="10">
        <v>9914</v>
      </c>
      <c r="I36" s="10">
        <v>11937</v>
      </c>
      <c r="J36" s="10">
        <v>13545</v>
      </c>
      <c r="K36" s="10" t="s">
        <v>30</v>
      </c>
    </row>
    <row r="37" spans="1:11" x14ac:dyDescent="0.25">
      <c r="A37" s="3" t="s">
        <v>306</v>
      </c>
      <c r="B37" s="10">
        <v>16982.5</v>
      </c>
      <c r="C37" s="10">
        <v>17354</v>
      </c>
      <c r="D37" s="10">
        <v>17944</v>
      </c>
      <c r="E37" s="10">
        <v>18989</v>
      </c>
      <c r="F37" s="10">
        <v>19404.5</v>
      </c>
      <c r="G37" s="10">
        <v>19556</v>
      </c>
      <c r="H37" s="10">
        <v>20879.5</v>
      </c>
      <c r="I37" s="10">
        <v>22682</v>
      </c>
      <c r="J37" s="10">
        <v>23511.5</v>
      </c>
      <c r="K37" s="10" t="s">
        <v>30</v>
      </c>
    </row>
    <row r="38" spans="1:11" x14ac:dyDescent="0.25">
      <c r="A38" s="3" t="s">
        <v>307</v>
      </c>
      <c r="B38" s="10">
        <v>8133</v>
      </c>
      <c r="C38" s="10">
        <v>9643</v>
      </c>
      <c r="D38" s="10">
        <v>9959</v>
      </c>
      <c r="E38" s="10">
        <v>9779</v>
      </c>
      <c r="F38" s="10">
        <v>10588</v>
      </c>
      <c r="G38" s="10">
        <v>10191</v>
      </c>
      <c r="H38" s="10">
        <v>11864</v>
      </c>
      <c r="I38" s="10">
        <v>11245</v>
      </c>
      <c r="J38" s="10">
        <v>12441</v>
      </c>
      <c r="K38" s="10" t="s">
        <v>30</v>
      </c>
    </row>
    <row r="39" spans="1:11" x14ac:dyDescent="0.25">
      <c r="A39" s="3" t="s">
        <v>308</v>
      </c>
      <c r="B39" s="10">
        <v>8777</v>
      </c>
      <c r="C39" s="10">
        <v>9334</v>
      </c>
      <c r="D39" s="10">
        <v>10142</v>
      </c>
      <c r="E39" s="10">
        <v>10000.5</v>
      </c>
      <c r="F39" s="10">
        <v>9760</v>
      </c>
      <c r="G39" s="10">
        <v>10455.5</v>
      </c>
      <c r="H39" s="10">
        <v>10967</v>
      </c>
      <c r="I39" s="10">
        <v>11947</v>
      </c>
      <c r="J39" s="10">
        <v>12814</v>
      </c>
      <c r="K39" s="10" t="s">
        <v>30</v>
      </c>
    </row>
    <row r="40" spans="1:11" x14ac:dyDescent="0.25">
      <c r="A40" s="3" t="s">
        <v>309</v>
      </c>
      <c r="B40" s="10">
        <v>7667</v>
      </c>
      <c r="C40" s="10">
        <v>8402</v>
      </c>
      <c r="D40" s="10">
        <v>8989</v>
      </c>
      <c r="E40" s="10">
        <v>9268.5</v>
      </c>
      <c r="F40" s="10">
        <v>9711</v>
      </c>
      <c r="G40" s="10">
        <v>10168</v>
      </c>
      <c r="H40" s="10">
        <v>11109</v>
      </c>
      <c r="I40" s="10">
        <v>11916</v>
      </c>
      <c r="J40" s="10">
        <v>12509</v>
      </c>
      <c r="K40" s="10" t="s">
        <v>30</v>
      </c>
    </row>
    <row r="41" spans="1:11" x14ac:dyDescent="0.25">
      <c r="A41" s="3" t="s">
        <v>310</v>
      </c>
      <c r="B41" s="10">
        <v>13398</v>
      </c>
      <c r="C41" s="10">
        <v>15363</v>
      </c>
      <c r="D41" s="10">
        <v>14723.5</v>
      </c>
      <c r="E41" s="10">
        <v>17600</v>
      </c>
      <c r="F41" s="10">
        <v>22666</v>
      </c>
      <c r="G41" s="10">
        <v>16871</v>
      </c>
      <c r="H41" s="10">
        <v>20516</v>
      </c>
      <c r="I41" s="10">
        <v>18586</v>
      </c>
      <c r="J41" s="10">
        <v>21652.5</v>
      </c>
      <c r="K41" s="10" t="s">
        <v>30</v>
      </c>
    </row>
    <row r="42" spans="1:11" x14ac:dyDescent="0.25">
      <c r="A42" s="3" t="s">
        <v>311</v>
      </c>
      <c r="B42" s="10">
        <v>12661.5</v>
      </c>
      <c r="C42" s="10">
        <v>12526</v>
      </c>
      <c r="D42" s="10">
        <v>10845.5</v>
      </c>
      <c r="E42" s="10">
        <v>12810</v>
      </c>
      <c r="F42" s="10">
        <v>18777.5</v>
      </c>
      <c r="G42" s="10">
        <v>15182</v>
      </c>
      <c r="H42" s="10">
        <v>22122</v>
      </c>
      <c r="I42" s="10">
        <v>18508</v>
      </c>
      <c r="J42" s="10">
        <v>17620</v>
      </c>
      <c r="K42" s="10" t="s">
        <v>30</v>
      </c>
    </row>
    <row r="43" spans="1:11" x14ac:dyDescent="0.25">
      <c r="A43" s="2" t="s">
        <v>312</v>
      </c>
      <c r="B43" s="10">
        <v>14734</v>
      </c>
      <c r="C43" s="10">
        <v>16402</v>
      </c>
      <c r="D43" s="10">
        <v>17555</v>
      </c>
      <c r="E43" s="10">
        <v>18111</v>
      </c>
      <c r="F43" s="10">
        <v>19064.5</v>
      </c>
      <c r="G43" s="10">
        <v>20736</v>
      </c>
      <c r="H43" s="10">
        <v>21400</v>
      </c>
      <c r="I43" s="10">
        <v>23398.5</v>
      </c>
      <c r="J43" s="10">
        <v>23221</v>
      </c>
      <c r="K43" s="10" t="s">
        <v>30</v>
      </c>
    </row>
    <row r="44" spans="1:11" x14ac:dyDescent="0.25">
      <c r="A44" s="3" t="s">
        <v>313</v>
      </c>
      <c r="B44" s="10">
        <v>12904.5</v>
      </c>
      <c r="C44" s="10">
        <v>12624</v>
      </c>
      <c r="D44" s="10">
        <v>18707</v>
      </c>
      <c r="E44" s="10">
        <v>16400</v>
      </c>
      <c r="F44" s="10">
        <v>18199</v>
      </c>
      <c r="G44" s="10">
        <v>23829</v>
      </c>
      <c r="H44" s="10">
        <v>27581.5</v>
      </c>
      <c r="I44" s="10">
        <v>34052</v>
      </c>
      <c r="J44" s="10">
        <v>27318</v>
      </c>
      <c r="K44" s="10" t="s">
        <v>30</v>
      </c>
    </row>
    <row r="45" spans="1:11" x14ac:dyDescent="0.25">
      <c r="A45" s="3" t="s">
        <v>314</v>
      </c>
      <c r="B45" s="10">
        <v>8849.5</v>
      </c>
      <c r="C45" s="10">
        <v>6414.5</v>
      </c>
      <c r="D45" s="10">
        <v>8861</v>
      </c>
      <c r="E45" s="10">
        <v>8636</v>
      </c>
      <c r="F45" s="10">
        <v>9034.5</v>
      </c>
      <c r="G45" s="10">
        <v>8344</v>
      </c>
      <c r="H45" s="10">
        <v>6908</v>
      </c>
      <c r="I45" s="10">
        <v>12467</v>
      </c>
      <c r="J45" s="10">
        <v>12707</v>
      </c>
      <c r="K45" s="10" t="s">
        <v>30</v>
      </c>
    </row>
    <row r="46" spans="1:11" x14ac:dyDescent="0.25">
      <c r="A46" s="3" t="s">
        <v>315</v>
      </c>
      <c r="B46" s="10">
        <v>9101.5</v>
      </c>
      <c r="C46" s="10">
        <v>9382</v>
      </c>
      <c r="D46" s="10">
        <v>10544</v>
      </c>
      <c r="E46" s="10">
        <v>8282</v>
      </c>
      <c r="F46" s="10">
        <v>7266.5</v>
      </c>
      <c r="G46" s="10">
        <v>11682</v>
      </c>
      <c r="H46" s="10">
        <v>14455</v>
      </c>
      <c r="I46" s="10">
        <v>12318</v>
      </c>
      <c r="J46" s="10">
        <v>11317</v>
      </c>
      <c r="K46" s="10" t="s">
        <v>30</v>
      </c>
    </row>
    <row r="47" spans="1:11" x14ac:dyDescent="0.25">
      <c r="A47" s="3" t="s">
        <v>316</v>
      </c>
      <c r="B47" s="10">
        <v>17728</v>
      </c>
      <c r="C47" s="10">
        <v>17251.5</v>
      </c>
      <c r="D47" s="10">
        <v>17937</v>
      </c>
      <c r="E47" s="10">
        <v>23178</v>
      </c>
      <c r="F47" s="10">
        <v>20892.5</v>
      </c>
      <c r="G47" s="10">
        <v>24145</v>
      </c>
      <c r="H47" s="10">
        <v>23960</v>
      </c>
      <c r="I47" s="10">
        <v>29626</v>
      </c>
      <c r="J47" s="10">
        <v>28614</v>
      </c>
      <c r="K47" s="10" t="s">
        <v>30</v>
      </c>
    </row>
    <row r="48" spans="1:11" x14ac:dyDescent="0.25">
      <c r="A48" s="3" t="s">
        <v>317</v>
      </c>
      <c r="B48" s="10">
        <v>15271</v>
      </c>
      <c r="C48" s="10">
        <v>17009</v>
      </c>
      <c r="D48" s="10">
        <v>16451.5</v>
      </c>
      <c r="E48" s="10">
        <v>19899</v>
      </c>
      <c r="F48" s="10">
        <v>20536</v>
      </c>
      <c r="G48" s="10">
        <v>19184</v>
      </c>
      <c r="H48" s="10">
        <v>21239</v>
      </c>
      <c r="I48" s="10">
        <v>22566.5</v>
      </c>
      <c r="J48" s="10">
        <v>23933</v>
      </c>
      <c r="K48" s="10" t="s">
        <v>30</v>
      </c>
    </row>
    <row r="49" spans="1:11" x14ac:dyDescent="0.25">
      <c r="A49" s="3" t="s">
        <v>318</v>
      </c>
      <c r="B49" s="10">
        <v>13561</v>
      </c>
      <c r="C49" s="10">
        <v>15228</v>
      </c>
      <c r="D49" s="10">
        <v>14755</v>
      </c>
      <c r="E49" s="10">
        <v>15674.5</v>
      </c>
      <c r="F49" s="10">
        <v>16530</v>
      </c>
      <c r="G49" s="10">
        <v>19357</v>
      </c>
      <c r="H49" s="10">
        <v>19144</v>
      </c>
      <c r="I49" s="10">
        <v>23849</v>
      </c>
      <c r="J49" s="10">
        <v>24060</v>
      </c>
      <c r="K49" s="10" t="s">
        <v>30</v>
      </c>
    </row>
    <row r="50" spans="1:11" x14ac:dyDescent="0.25">
      <c r="A50" s="3" t="s">
        <v>319</v>
      </c>
      <c r="B50" s="10">
        <v>15803.5</v>
      </c>
      <c r="C50" s="10">
        <v>21585</v>
      </c>
      <c r="D50" s="10">
        <v>25676</v>
      </c>
      <c r="E50" s="10">
        <v>24145</v>
      </c>
      <c r="F50" s="10">
        <v>25942</v>
      </c>
      <c r="G50" s="10">
        <v>24161</v>
      </c>
      <c r="H50" s="10">
        <v>27830.5</v>
      </c>
      <c r="I50" s="10">
        <v>27228.5</v>
      </c>
      <c r="J50" s="10">
        <v>26657</v>
      </c>
      <c r="K50" s="10" t="s">
        <v>30</v>
      </c>
    </row>
    <row r="51" spans="1:11" x14ac:dyDescent="0.25">
      <c r="A51" s="3" t="s">
        <v>320</v>
      </c>
      <c r="B51" s="10">
        <v>15805.5</v>
      </c>
      <c r="C51" s="10">
        <v>12036</v>
      </c>
      <c r="D51" s="10">
        <v>8817</v>
      </c>
      <c r="E51" s="10">
        <v>4358</v>
      </c>
      <c r="F51" s="10">
        <v>9319.5</v>
      </c>
      <c r="G51" s="10">
        <v>14384</v>
      </c>
      <c r="H51" s="10">
        <v>12200</v>
      </c>
      <c r="I51" s="10">
        <v>10311.5</v>
      </c>
      <c r="J51" s="10">
        <v>12767.5</v>
      </c>
      <c r="K51" s="10" t="s">
        <v>30</v>
      </c>
    </row>
    <row r="52" spans="1:11" x14ac:dyDescent="0.25">
      <c r="A52" s="2" t="s">
        <v>321</v>
      </c>
      <c r="B52" s="10">
        <v>7580</v>
      </c>
      <c r="C52" s="10">
        <v>8297</v>
      </c>
      <c r="D52" s="10">
        <v>11429</v>
      </c>
      <c r="E52" s="10">
        <v>10380</v>
      </c>
      <c r="F52" s="10">
        <v>9781</v>
      </c>
      <c r="G52" s="10">
        <v>9350.5</v>
      </c>
      <c r="H52" s="10">
        <v>1943</v>
      </c>
      <c r="I52" s="10">
        <v>1956</v>
      </c>
      <c r="J52" s="10">
        <v>1901</v>
      </c>
      <c r="K52" s="10" t="s">
        <v>30</v>
      </c>
    </row>
    <row r="53" spans="1:11" x14ac:dyDescent="0.25">
      <c r="A53" s="3" t="s">
        <v>322</v>
      </c>
      <c r="B53" s="10">
        <v>6072</v>
      </c>
      <c r="C53" s="10">
        <v>7194.5</v>
      </c>
      <c r="D53" s="10">
        <v>17835.5</v>
      </c>
      <c r="E53" s="10">
        <v>14844</v>
      </c>
      <c r="F53" s="10">
        <v>11510.5</v>
      </c>
      <c r="G53" s="10">
        <v>17284</v>
      </c>
      <c r="H53" s="10">
        <v>13828.5</v>
      </c>
      <c r="I53" s="10">
        <v>9867</v>
      </c>
      <c r="J53" s="10">
        <v>13205.5</v>
      </c>
      <c r="K53" s="10" t="s">
        <v>30</v>
      </c>
    </row>
    <row r="54" spans="1:11" x14ac:dyDescent="0.25">
      <c r="A54" s="3" t="s">
        <v>323</v>
      </c>
      <c r="B54" s="10">
        <v>5893</v>
      </c>
      <c r="C54" s="10">
        <v>7443</v>
      </c>
      <c r="D54" s="10">
        <v>5117</v>
      </c>
      <c r="E54" s="10">
        <v>10864</v>
      </c>
      <c r="F54" s="10">
        <v>8694</v>
      </c>
      <c r="G54" s="10">
        <v>7387.5</v>
      </c>
      <c r="H54" s="10">
        <v>1904</v>
      </c>
      <c r="I54" s="10">
        <v>1926</v>
      </c>
      <c r="J54" s="10">
        <v>1844</v>
      </c>
      <c r="K54" s="10" t="s">
        <v>30</v>
      </c>
    </row>
    <row r="55" spans="1:11" x14ac:dyDescent="0.25">
      <c r="A55" s="3" t="s">
        <v>324</v>
      </c>
      <c r="B55" s="10">
        <v>4032</v>
      </c>
      <c r="C55" s="10">
        <v>2418</v>
      </c>
      <c r="D55" s="10">
        <v>11940</v>
      </c>
      <c r="E55" s="10">
        <v>7565</v>
      </c>
      <c r="F55" s="10">
        <v>5874</v>
      </c>
      <c r="G55" s="10">
        <v>8237</v>
      </c>
      <c r="H55" s="10">
        <v>4708</v>
      </c>
      <c r="I55" s="10">
        <v>3108</v>
      </c>
      <c r="J55" s="10">
        <v>5784.5</v>
      </c>
      <c r="K55" s="10" t="s">
        <v>30</v>
      </c>
    </row>
    <row r="56" spans="1:11" x14ac:dyDescent="0.25">
      <c r="A56" s="3" t="s">
        <v>325</v>
      </c>
      <c r="B56" s="10" t="s">
        <v>30</v>
      </c>
      <c r="C56" s="10" t="s">
        <v>30</v>
      </c>
      <c r="D56" s="10" t="s">
        <v>30</v>
      </c>
      <c r="E56" s="10" t="s">
        <v>30</v>
      </c>
      <c r="F56" s="10" t="s">
        <v>30</v>
      </c>
      <c r="G56" s="10" t="s">
        <v>30</v>
      </c>
      <c r="H56" s="10">
        <v>178281</v>
      </c>
      <c r="I56" s="10">
        <v>18444</v>
      </c>
      <c r="J56" s="10">
        <v>38831</v>
      </c>
      <c r="K56" s="10" t="s">
        <v>30</v>
      </c>
    </row>
    <row r="57" spans="1:11" x14ac:dyDescent="0.25">
      <c r="A57" s="3" t="s">
        <v>326</v>
      </c>
      <c r="B57" s="10">
        <v>11071</v>
      </c>
      <c r="C57" s="10" t="s">
        <v>30</v>
      </c>
      <c r="D57" s="10">
        <v>28009</v>
      </c>
      <c r="E57" s="10">
        <v>13280.5</v>
      </c>
      <c r="F57" s="10">
        <v>121806</v>
      </c>
      <c r="G57" s="10">
        <v>135111</v>
      </c>
      <c r="H57" s="10">
        <v>168049</v>
      </c>
      <c r="I57" s="10">
        <v>112096</v>
      </c>
      <c r="J57" s="10">
        <v>57339</v>
      </c>
      <c r="K57" s="10" t="s">
        <v>30</v>
      </c>
    </row>
    <row r="58" spans="1:11" x14ac:dyDescent="0.25">
      <c r="A58" s="3" t="s">
        <v>327</v>
      </c>
      <c r="B58" s="10">
        <v>10363</v>
      </c>
      <c r="C58" s="10">
        <v>13442</v>
      </c>
      <c r="D58" s="10">
        <v>15787</v>
      </c>
      <c r="E58" s="10">
        <v>8959.5</v>
      </c>
      <c r="F58" s="10">
        <v>12451.5</v>
      </c>
      <c r="G58" s="10">
        <v>13107</v>
      </c>
      <c r="H58" s="10">
        <v>14618</v>
      </c>
      <c r="I58" s="10">
        <v>9324</v>
      </c>
      <c r="J58" s="10">
        <v>15852.5</v>
      </c>
      <c r="K58" s="10" t="s">
        <v>30</v>
      </c>
    </row>
    <row r="59" spans="1:11" x14ac:dyDescent="0.25">
      <c r="A59" s="3" t="s">
        <v>328</v>
      </c>
      <c r="B59" s="10">
        <v>9560.5</v>
      </c>
      <c r="C59" s="10">
        <v>6831</v>
      </c>
      <c r="D59" s="10">
        <v>24908</v>
      </c>
      <c r="E59" s="10">
        <v>4422.5</v>
      </c>
      <c r="F59" s="10">
        <v>17984</v>
      </c>
      <c r="G59" s="10">
        <v>15559.5</v>
      </c>
      <c r="H59" s="10">
        <v>3370.5</v>
      </c>
      <c r="I59" s="10">
        <v>26783</v>
      </c>
      <c r="J59" s="10">
        <v>71279.5</v>
      </c>
      <c r="K59" s="10" t="s">
        <v>30</v>
      </c>
    </row>
    <row r="60" spans="1:11" x14ac:dyDescent="0.25">
      <c r="A60" s="2" t="s">
        <v>329</v>
      </c>
      <c r="B60" s="10">
        <v>37092</v>
      </c>
      <c r="C60" s="10">
        <v>42111</v>
      </c>
      <c r="D60" s="10">
        <v>47533.5</v>
      </c>
      <c r="E60" s="10">
        <v>55808</v>
      </c>
      <c r="F60" s="10">
        <v>62462</v>
      </c>
      <c r="G60" s="10">
        <v>67991</v>
      </c>
      <c r="H60" s="10">
        <v>75716</v>
      </c>
      <c r="I60" s="10">
        <v>74336</v>
      </c>
      <c r="J60" s="10">
        <v>68603.5</v>
      </c>
      <c r="K60" s="10" t="s">
        <v>30</v>
      </c>
    </row>
    <row r="61" spans="1:11" x14ac:dyDescent="0.25">
      <c r="A61" s="3" t="s">
        <v>330</v>
      </c>
      <c r="B61" s="10">
        <v>37092</v>
      </c>
      <c r="C61" s="10">
        <v>42111</v>
      </c>
      <c r="D61" s="10">
        <v>47533.5</v>
      </c>
      <c r="E61" s="10">
        <v>55808</v>
      </c>
      <c r="F61" s="10">
        <v>62462</v>
      </c>
      <c r="G61" s="10">
        <v>67991</v>
      </c>
      <c r="H61" s="10">
        <v>75716</v>
      </c>
      <c r="I61" s="10">
        <v>74336</v>
      </c>
      <c r="J61" s="10">
        <v>68603.5</v>
      </c>
      <c r="K61" s="10" t="s">
        <v>30</v>
      </c>
    </row>
    <row r="62" spans="1:11" x14ac:dyDescent="0.25">
      <c r="A62" s="2" t="s">
        <v>331</v>
      </c>
      <c r="B62" s="10">
        <v>8537</v>
      </c>
      <c r="C62" s="10">
        <v>10570</v>
      </c>
      <c r="D62" s="10">
        <v>9834.5</v>
      </c>
      <c r="E62" s="10">
        <v>7592.5</v>
      </c>
      <c r="F62" s="10">
        <v>7246.5</v>
      </c>
      <c r="G62" s="10">
        <v>7880</v>
      </c>
      <c r="H62" s="10">
        <v>6985</v>
      </c>
      <c r="I62" s="10">
        <v>12292</v>
      </c>
      <c r="J62" s="10">
        <v>10137</v>
      </c>
      <c r="K62" s="10" t="s">
        <v>30</v>
      </c>
    </row>
    <row r="63" spans="1:11" x14ac:dyDescent="0.25">
      <c r="A63" s="3" t="s">
        <v>332</v>
      </c>
      <c r="B63" s="10">
        <v>8537</v>
      </c>
      <c r="C63" s="10">
        <v>10570</v>
      </c>
      <c r="D63" s="10">
        <v>9834.5</v>
      </c>
      <c r="E63" s="10">
        <v>7592.5</v>
      </c>
      <c r="F63" s="10">
        <v>7246.5</v>
      </c>
      <c r="G63" s="10">
        <v>7880</v>
      </c>
      <c r="H63" s="10">
        <v>6985</v>
      </c>
      <c r="I63" s="10">
        <v>12292</v>
      </c>
      <c r="J63" s="10">
        <v>10137</v>
      </c>
      <c r="K63" s="10" t="s">
        <v>30</v>
      </c>
    </row>
    <row r="64" spans="1:11" x14ac:dyDescent="0.25">
      <c r="A64" s="2" t="s">
        <v>154</v>
      </c>
      <c r="B64" s="10">
        <v>12958</v>
      </c>
      <c r="C64" s="10">
        <v>14014.5</v>
      </c>
      <c r="D64" s="10">
        <v>14685</v>
      </c>
      <c r="E64" s="10">
        <v>15272.5</v>
      </c>
      <c r="F64" s="10">
        <v>15788</v>
      </c>
      <c r="G64" s="10">
        <v>16368</v>
      </c>
      <c r="H64" s="10">
        <v>14898</v>
      </c>
      <c r="I64" s="10">
        <v>16589</v>
      </c>
      <c r="J64" s="10">
        <v>19007</v>
      </c>
      <c r="K64" s="10" t="s">
        <v>30</v>
      </c>
    </row>
  </sheetData>
  <hyperlinks>
    <hyperlink ref="A2" location="'Cover page'!A1" display="'Cover page'!A1" xr:uid="{6F6C2D7B-B42B-4D22-9C03-CD9575104E64}"/>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1E974-B877-4D1C-A94F-D4E9B8D2437F}">
  <dimension ref="A1:K64"/>
  <sheetViews>
    <sheetView zoomScale="85" zoomScaleNormal="85" workbookViewId="0">
      <selection activeCell="B2" sqref="B2"/>
    </sheetView>
  </sheetViews>
  <sheetFormatPr defaultRowHeight="15" x14ac:dyDescent="0.25"/>
  <cols>
    <col min="1" max="1" width="42.28515625" bestFit="1" customWidth="1"/>
    <col min="2" max="2" width="17.42578125" bestFit="1" customWidth="1"/>
    <col min="3" max="10" width="7.85546875" bestFit="1" customWidth="1"/>
    <col min="11" max="11" width="8.85546875" bestFit="1" customWidth="1"/>
    <col min="12" max="12" width="13.85546875" bestFit="1" customWidth="1"/>
    <col min="13" max="13" width="35.140625" bestFit="1" customWidth="1"/>
    <col min="14" max="14" width="13.85546875" bestFit="1" customWidth="1"/>
    <col min="15" max="15" width="35.140625" bestFit="1" customWidth="1"/>
    <col min="16" max="16" width="13.85546875" bestFit="1" customWidth="1"/>
    <col min="17" max="17" width="35.140625" bestFit="1" customWidth="1"/>
    <col min="18" max="18" width="13.85546875" bestFit="1" customWidth="1"/>
    <col min="19" max="19" width="35.140625" bestFit="1" customWidth="1"/>
    <col min="20" max="20" width="13.85546875" bestFit="1" customWidth="1"/>
    <col min="21" max="21" width="35.140625" bestFit="1" customWidth="1"/>
  </cols>
  <sheetData>
    <row r="1" spans="1:11" ht="18" thickBot="1" x14ac:dyDescent="0.35">
      <c r="A1" s="4" t="str">
        <f>'Cover page'!$A$39</f>
        <v>Table 5.3. Claims (median time lost) by Bodily location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264</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277</v>
      </c>
      <c r="B8" s="9">
        <v>2.96</v>
      </c>
      <c r="C8" s="9">
        <v>3</v>
      </c>
      <c r="D8" s="9">
        <v>3.1550000000000002</v>
      </c>
      <c r="E8" s="9">
        <v>2.81</v>
      </c>
      <c r="F8" s="9">
        <v>2.6</v>
      </c>
      <c r="G8" s="9">
        <v>2.61</v>
      </c>
      <c r="H8" s="9">
        <v>3.17</v>
      </c>
      <c r="I8" s="9">
        <v>3.04</v>
      </c>
      <c r="J8" s="9">
        <v>3</v>
      </c>
      <c r="K8" s="9" t="s">
        <v>30</v>
      </c>
    </row>
    <row r="9" spans="1:11" x14ac:dyDescent="0.25">
      <c r="A9" s="3" t="s">
        <v>278</v>
      </c>
      <c r="B9" s="9">
        <v>4.9550000000000001</v>
      </c>
      <c r="C9" s="9">
        <v>4.3149999999999995</v>
      </c>
      <c r="D9" s="9">
        <v>5.21</v>
      </c>
      <c r="E9" s="9">
        <v>4</v>
      </c>
      <c r="F9" s="9">
        <v>4.08</v>
      </c>
      <c r="G9" s="9">
        <v>4</v>
      </c>
      <c r="H9" s="9">
        <v>4.22</v>
      </c>
      <c r="I9" s="9">
        <v>4.4000000000000004</v>
      </c>
      <c r="J9" s="9">
        <v>5.2</v>
      </c>
      <c r="K9" s="9" t="s">
        <v>30</v>
      </c>
    </row>
    <row r="10" spans="1:11" x14ac:dyDescent="0.25">
      <c r="A10" s="3" t="s">
        <v>279</v>
      </c>
      <c r="B10" s="9">
        <v>2</v>
      </c>
      <c r="C10" s="9">
        <v>1.85</v>
      </c>
      <c r="D10" s="9">
        <v>2</v>
      </c>
      <c r="E10" s="9">
        <v>1.8</v>
      </c>
      <c r="F10" s="9">
        <v>1.6</v>
      </c>
      <c r="G10" s="9">
        <v>1.625</v>
      </c>
      <c r="H10" s="9">
        <v>2</v>
      </c>
      <c r="I10" s="9">
        <v>2</v>
      </c>
      <c r="J10" s="9">
        <v>1.8</v>
      </c>
      <c r="K10" s="9" t="s">
        <v>30</v>
      </c>
    </row>
    <row r="11" spans="1:11" x14ac:dyDescent="0.25">
      <c r="A11" s="3" t="s">
        <v>280</v>
      </c>
      <c r="B11" s="9">
        <v>2.7149999999999999</v>
      </c>
      <c r="C11" s="9">
        <v>3.71</v>
      </c>
      <c r="D11" s="9">
        <v>3.63</v>
      </c>
      <c r="E11" s="9">
        <v>3.2</v>
      </c>
      <c r="F11" s="9">
        <v>4</v>
      </c>
      <c r="G11" s="9">
        <v>8.6850000000000005</v>
      </c>
      <c r="H11" s="9">
        <v>5.74</v>
      </c>
      <c r="I11" s="9">
        <v>4.585</v>
      </c>
      <c r="J11" s="9">
        <v>4</v>
      </c>
      <c r="K11" s="9" t="s">
        <v>30</v>
      </c>
    </row>
    <row r="12" spans="1:11" x14ac:dyDescent="0.25">
      <c r="A12" s="3" t="s">
        <v>281</v>
      </c>
      <c r="B12" s="9">
        <v>2.2000000000000002</v>
      </c>
      <c r="C12" s="9">
        <v>3.1950000000000003</v>
      </c>
      <c r="D12" s="9">
        <v>2.6</v>
      </c>
      <c r="E12" s="9">
        <v>2.38</v>
      </c>
      <c r="F12" s="9">
        <v>2.2599999999999998</v>
      </c>
      <c r="G12" s="9">
        <v>2.0999999999999996</v>
      </c>
      <c r="H12" s="9">
        <v>2.6</v>
      </c>
      <c r="I12" s="9">
        <v>2.4</v>
      </c>
      <c r="J12" s="9">
        <v>2.4</v>
      </c>
      <c r="K12" s="9" t="s">
        <v>30</v>
      </c>
    </row>
    <row r="13" spans="1:11" x14ac:dyDescent="0.25">
      <c r="A13" s="3" t="s">
        <v>282</v>
      </c>
      <c r="B13" s="9">
        <v>2.79</v>
      </c>
      <c r="C13" s="9">
        <v>3</v>
      </c>
      <c r="D13" s="9">
        <v>3.08</v>
      </c>
      <c r="E13" s="9">
        <v>3.33</v>
      </c>
      <c r="F13" s="9">
        <v>3.0449999999999999</v>
      </c>
      <c r="G13" s="9">
        <v>2.7699999999999996</v>
      </c>
      <c r="H13" s="9">
        <v>3.6</v>
      </c>
      <c r="I13" s="9">
        <v>3.56</v>
      </c>
      <c r="J13" s="9">
        <v>3.39</v>
      </c>
      <c r="K13" s="9" t="s">
        <v>30</v>
      </c>
    </row>
    <row r="14" spans="1:11" x14ac:dyDescent="0.25">
      <c r="A14" s="3" t="s">
        <v>283</v>
      </c>
      <c r="B14" s="9">
        <v>3.0449999999999999</v>
      </c>
      <c r="C14" s="9">
        <v>3.2</v>
      </c>
      <c r="D14" s="9">
        <v>3.69</v>
      </c>
      <c r="E14" s="9">
        <v>2.96</v>
      </c>
      <c r="F14" s="9">
        <v>3.2</v>
      </c>
      <c r="G14" s="9">
        <v>3</v>
      </c>
      <c r="H14" s="9">
        <v>4</v>
      </c>
      <c r="I14" s="9">
        <v>3.6</v>
      </c>
      <c r="J14" s="9">
        <v>3.4</v>
      </c>
      <c r="K14" s="9" t="s">
        <v>30</v>
      </c>
    </row>
    <row r="15" spans="1:11" x14ac:dyDescent="0.25">
      <c r="A15" s="3" t="s">
        <v>284</v>
      </c>
      <c r="B15" s="9">
        <v>4.4000000000000004</v>
      </c>
      <c r="C15" s="9">
        <v>4</v>
      </c>
      <c r="D15" s="9">
        <v>3.02</v>
      </c>
      <c r="E15" s="9">
        <v>5.8</v>
      </c>
      <c r="F15" s="9">
        <v>3.6</v>
      </c>
      <c r="G15" s="9">
        <v>4.5999999999999996</v>
      </c>
      <c r="H15" s="9">
        <v>4.21</v>
      </c>
      <c r="I15" s="9">
        <v>4.0999999999999996</v>
      </c>
      <c r="J15" s="9">
        <v>5</v>
      </c>
      <c r="K15" s="9" t="s">
        <v>30</v>
      </c>
    </row>
    <row r="16" spans="1:11" x14ac:dyDescent="0.25">
      <c r="A16" s="3" t="s">
        <v>285</v>
      </c>
      <c r="B16" s="9">
        <v>3.2</v>
      </c>
      <c r="C16" s="9">
        <v>3.26</v>
      </c>
      <c r="D16" s="9">
        <v>3.4</v>
      </c>
      <c r="E16" s="9">
        <v>2.79</v>
      </c>
      <c r="F16" s="9">
        <v>2.17</v>
      </c>
      <c r="G16" s="9">
        <v>2.2000000000000002</v>
      </c>
      <c r="H16" s="9">
        <v>2.61</v>
      </c>
      <c r="I16" s="9">
        <v>2.4</v>
      </c>
      <c r="J16" s="9">
        <v>2.2000000000000002</v>
      </c>
      <c r="K16" s="9" t="s">
        <v>30</v>
      </c>
    </row>
    <row r="17" spans="1:11" x14ac:dyDescent="0.25">
      <c r="A17" s="2" t="s">
        <v>286</v>
      </c>
      <c r="B17" s="9">
        <v>7.55</v>
      </c>
      <c r="C17" s="9">
        <v>8.2050000000000001</v>
      </c>
      <c r="D17" s="9">
        <v>9.2100000000000009</v>
      </c>
      <c r="E17" s="9">
        <v>8.4499999999999993</v>
      </c>
      <c r="F17" s="9">
        <v>8.8000000000000007</v>
      </c>
      <c r="G17" s="9">
        <v>8.75</v>
      </c>
      <c r="H17" s="9">
        <v>10</v>
      </c>
      <c r="I17" s="9">
        <v>9.8000000000000007</v>
      </c>
      <c r="J17" s="9">
        <v>9.99</v>
      </c>
      <c r="K17" s="9" t="s">
        <v>30</v>
      </c>
    </row>
    <row r="18" spans="1:11" x14ac:dyDescent="0.25">
      <c r="A18" s="3" t="s">
        <v>287</v>
      </c>
      <c r="B18" s="9">
        <v>7.55</v>
      </c>
      <c r="C18" s="9">
        <v>8.2050000000000001</v>
      </c>
      <c r="D18" s="9">
        <v>9.2100000000000009</v>
      </c>
      <c r="E18" s="9">
        <v>8.4499999999999993</v>
      </c>
      <c r="F18" s="9">
        <v>8.8000000000000007</v>
      </c>
      <c r="G18" s="9">
        <v>8.75</v>
      </c>
      <c r="H18" s="9">
        <v>10</v>
      </c>
      <c r="I18" s="9">
        <v>9.8000000000000007</v>
      </c>
      <c r="J18" s="9">
        <v>9.99</v>
      </c>
      <c r="K18" s="9" t="s">
        <v>30</v>
      </c>
    </row>
    <row r="19" spans="1:11" x14ac:dyDescent="0.25">
      <c r="A19" s="2" t="s">
        <v>288</v>
      </c>
      <c r="B19" s="9">
        <v>5.58</v>
      </c>
      <c r="C19" s="9">
        <v>5.6</v>
      </c>
      <c r="D19" s="9">
        <v>6</v>
      </c>
      <c r="E19" s="9">
        <v>6</v>
      </c>
      <c r="F19" s="9">
        <v>6.2</v>
      </c>
      <c r="G19" s="9">
        <v>6.6</v>
      </c>
      <c r="H19" s="9">
        <v>6.97</v>
      </c>
      <c r="I19" s="9">
        <v>7.14</v>
      </c>
      <c r="J19" s="9">
        <v>7.2</v>
      </c>
      <c r="K19" s="9" t="s">
        <v>30</v>
      </c>
    </row>
    <row r="20" spans="1:11" x14ac:dyDescent="0.25">
      <c r="A20" s="3" t="s">
        <v>289</v>
      </c>
      <c r="B20" s="9">
        <v>5.8</v>
      </c>
      <c r="C20" s="9">
        <v>5.8</v>
      </c>
      <c r="D20" s="9">
        <v>6.33</v>
      </c>
      <c r="E20" s="9">
        <v>6.21</v>
      </c>
      <c r="F20" s="9">
        <v>6.4</v>
      </c>
      <c r="G20" s="9">
        <v>7</v>
      </c>
      <c r="H20" s="9">
        <v>7.27</v>
      </c>
      <c r="I20" s="9">
        <v>7.76</v>
      </c>
      <c r="J20" s="9">
        <v>7.8</v>
      </c>
      <c r="K20" s="9" t="s">
        <v>30</v>
      </c>
    </row>
    <row r="21" spans="1:11" x14ac:dyDescent="0.25">
      <c r="A21" s="3" t="s">
        <v>290</v>
      </c>
      <c r="B21" s="9">
        <v>4</v>
      </c>
      <c r="C21" s="9">
        <v>4</v>
      </c>
      <c r="D21" s="9">
        <v>4.0599999999999996</v>
      </c>
      <c r="E21" s="9">
        <v>4.5999999999999996</v>
      </c>
      <c r="F21" s="9">
        <v>4.1950000000000003</v>
      </c>
      <c r="G21" s="9">
        <v>4.5</v>
      </c>
      <c r="H21" s="9">
        <v>4.7750000000000004</v>
      </c>
      <c r="I21" s="9">
        <v>4.6100000000000003</v>
      </c>
      <c r="J21" s="9">
        <v>4.8</v>
      </c>
      <c r="K21" s="9" t="s">
        <v>30</v>
      </c>
    </row>
    <row r="22" spans="1:11" x14ac:dyDescent="0.25">
      <c r="A22" s="3" t="s">
        <v>291</v>
      </c>
      <c r="B22" s="9">
        <v>5.61</v>
      </c>
      <c r="C22" s="9">
        <v>6</v>
      </c>
      <c r="D22" s="9">
        <v>6.21</v>
      </c>
      <c r="E22" s="9">
        <v>6.2</v>
      </c>
      <c r="F22" s="9">
        <v>6.8</v>
      </c>
      <c r="G22" s="9">
        <v>6.875</v>
      </c>
      <c r="H22" s="9">
        <v>7</v>
      </c>
      <c r="I22" s="9">
        <v>7</v>
      </c>
      <c r="J22" s="9">
        <v>7</v>
      </c>
      <c r="K22" s="9" t="s">
        <v>30</v>
      </c>
    </row>
    <row r="23" spans="1:11" x14ac:dyDescent="0.25">
      <c r="A23" s="3" t="s">
        <v>292</v>
      </c>
      <c r="B23" s="9">
        <v>5</v>
      </c>
      <c r="C23" s="9">
        <v>5.07</v>
      </c>
      <c r="D23" s="9">
        <v>4.6100000000000003</v>
      </c>
      <c r="E23" s="9">
        <v>4.22</v>
      </c>
      <c r="F23" s="9">
        <v>4.3049999999999997</v>
      </c>
      <c r="G23" s="9">
        <v>6.33</v>
      </c>
      <c r="H23" s="9">
        <v>6.27</v>
      </c>
      <c r="I23" s="9">
        <v>6.17</v>
      </c>
      <c r="J23" s="9">
        <v>6.82</v>
      </c>
      <c r="K23" s="9" t="s">
        <v>30</v>
      </c>
    </row>
    <row r="24" spans="1:11" x14ac:dyDescent="0.25">
      <c r="A24" s="3" t="s">
        <v>293</v>
      </c>
      <c r="B24" s="9">
        <v>3.21</v>
      </c>
      <c r="C24" s="9">
        <v>2.7450000000000001</v>
      </c>
      <c r="D24" s="9">
        <v>6</v>
      </c>
      <c r="E24" s="9">
        <v>2</v>
      </c>
      <c r="F24" s="9">
        <v>4</v>
      </c>
      <c r="G24" s="9">
        <v>3.8</v>
      </c>
      <c r="H24" s="9">
        <v>7</v>
      </c>
      <c r="I24" s="9">
        <v>4.0250000000000004</v>
      </c>
      <c r="J24" s="9">
        <v>5.55</v>
      </c>
      <c r="K24" s="9" t="s">
        <v>30</v>
      </c>
    </row>
    <row r="25" spans="1:11" x14ac:dyDescent="0.25">
      <c r="A25" s="2" t="s">
        <v>294</v>
      </c>
      <c r="B25" s="9">
        <v>6.35</v>
      </c>
      <c r="C25" s="9">
        <v>6.69</v>
      </c>
      <c r="D25" s="9">
        <v>7</v>
      </c>
      <c r="E25" s="9">
        <v>6.92</v>
      </c>
      <c r="F25" s="9">
        <v>7</v>
      </c>
      <c r="G25" s="9">
        <v>7.33</v>
      </c>
      <c r="H25" s="9">
        <v>7.4</v>
      </c>
      <c r="I25" s="9">
        <v>7.4</v>
      </c>
      <c r="J25" s="9">
        <v>7.57</v>
      </c>
      <c r="K25" s="9" t="s">
        <v>30</v>
      </c>
    </row>
    <row r="26" spans="1:11" x14ac:dyDescent="0.25">
      <c r="A26" s="3" t="s">
        <v>295</v>
      </c>
      <c r="B26" s="9">
        <v>12.16</v>
      </c>
      <c r="C26" s="9">
        <v>12.58</v>
      </c>
      <c r="D26" s="9">
        <v>13.3</v>
      </c>
      <c r="E26" s="9">
        <v>12.8</v>
      </c>
      <c r="F26" s="9">
        <v>14</v>
      </c>
      <c r="G26" s="9">
        <v>14.4</v>
      </c>
      <c r="H26" s="9">
        <v>14.89</v>
      </c>
      <c r="I26" s="9">
        <v>14.2</v>
      </c>
      <c r="J26" s="9">
        <v>14.385000000000002</v>
      </c>
      <c r="K26" s="9" t="s">
        <v>30</v>
      </c>
    </row>
    <row r="27" spans="1:11" x14ac:dyDescent="0.25">
      <c r="A27" s="3" t="s">
        <v>296</v>
      </c>
      <c r="B27" s="9">
        <v>10</v>
      </c>
      <c r="C27" s="9">
        <v>9.6</v>
      </c>
      <c r="D27" s="9">
        <v>11.08</v>
      </c>
      <c r="E27" s="9">
        <v>11.83</v>
      </c>
      <c r="F27" s="9">
        <v>12.2</v>
      </c>
      <c r="G27" s="9">
        <v>12.42</v>
      </c>
      <c r="H27" s="9">
        <v>11.375</v>
      </c>
      <c r="I27" s="9">
        <v>12.6</v>
      </c>
      <c r="J27" s="9">
        <v>11.82</v>
      </c>
      <c r="K27" s="9" t="s">
        <v>30</v>
      </c>
    </row>
    <row r="28" spans="1:11" x14ac:dyDescent="0.25">
      <c r="A28" s="3" t="s">
        <v>297</v>
      </c>
      <c r="B28" s="9">
        <v>7.8049999999999997</v>
      </c>
      <c r="C28" s="9">
        <v>8.7899999999999991</v>
      </c>
      <c r="D28" s="9">
        <v>9</v>
      </c>
      <c r="E28" s="9">
        <v>9.23</v>
      </c>
      <c r="F28" s="9">
        <v>10</v>
      </c>
      <c r="G28" s="9">
        <v>10.01</v>
      </c>
      <c r="H28" s="9">
        <v>10</v>
      </c>
      <c r="I28" s="9">
        <v>10</v>
      </c>
      <c r="J28" s="9">
        <v>10</v>
      </c>
      <c r="K28" s="9" t="s">
        <v>30</v>
      </c>
    </row>
    <row r="29" spans="1:11" x14ac:dyDescent="0.25">
      <c r="A29" s="3" t="s">
        <v>298</v>
      </c>
      <c r="B29" s="9">
        <v>4.8</v>
      </c>
      <c r="C29" s="9">
        <v>5</v>
      </c>
      <c r="D29" s="9">
        <v>5.3550000000000004</v>
      </c>
      <c r="E29" s="9">
        <v>5.39</v>
      </c>
      <c r="F29" s="9">
        <v>5</v>
      </c>
      <c r="G29" s="9">
        <v>4.83</v>
      </c>
      <c r="H29" s="9">
        <v>5.2</v>
      </c>
      <c r="I29" s="9">
        <v>5.04</v>
      </c>
      <c r="J29" s="9">
        <v>5</v>
      </c>
      <c r="K29" s="9" t="s">
        <v>30</v>
      </c>
    </row>
    <row r="30" spans="1:11" x14ac:dyDescent="0.25">
      <c r="A30" s="3" t="s">
        <v>299</v>
      </c>
      <c r="B30" s="9">
        <v>7.52</v>
      </c>
      <c r="C30" s="9">
        <v>7.69</v>
      </c>
      <c r="D30" s="9">
        <v>8.09</v>
      </c>
      <c r="E30" s="9">
        <v>8.3949999999999996</v>
      </c>
      <c r="F30" s="9">
        <v>8.6750000000000007</v>
      </c>
      <c r="G30" s="9">
        <v>9.19</v>
      </c>
      <c r="H30" s="9">
        <v>9.08</v>
      </c>
      <c r="I30" s="9">
        <v>9.39</v>
      </c>
      <c r="J30" s="9">
        <v>9.6</v>
      </c>
      <c r="K30" s="9" t="s">
        <v>30</v>
      </c>
    </row>
    <row r="31" spans="1:11" x14ac:dyDescent="0.25">
      <c r="A31" s="3" t="s">
        <v>300</v>
      </c>
      <c r="B31" s="9">
        <v>3.8</v>
      </c>
      <c r="C31" s="9">
        <v>4</v>
      </c>
      <c r="D31" s="9">
        <v>4</v>
      </c>
      <c r="E31" s="9">
        <v>4</v>
      </c>
      <c r="F31" s="9">
        <v>3.95</v>
      </c>
      <c r="G31" s="9">
        <v>4</v>
      </c>
      <c r="H31" s="9">
        <v>4.21</v>
      </c>
      <c r="I31" s="9">
        <v>4.2</v>
      </c>
      <c r="J31" s="9">
        <v>4.2</v>
      </c>
      <c r="K31" s="9" t="s">
        <v>30</v>
      </c>
    </row>
    <row r="32" spans="1:11" x14ac:dyDescent="0.25">
      <c r="A32" s="3" t="s">
        <v>301</v>
      </c>
      <c r="B32" s="9">
        <v>6.9049999999999994</v>
      </c>
      <c r="C32" s="9">
        <v>8.42</v>
      </c>
      <c r="D32" s="9">
        <v>9.0399999999999991</v>
      </c>
      <c r="E32" s="9">
        <v>8.7899999999999991</v>
      </c>
      <c r="F32" s="9">
        <v>9.19</v>
      </c>
      <c r="G32" s="9">
        <v>9.92</v>
      </c>
      <c r="H32" s="9">
        <v>10.195</v>
      </c>
      <c r="I32" s="9">
        <v>10.58</v>
      </c>
      <c r="J32" s="9">
        <v>11.004999999999999</v>
      </c>
      <c r="K32" s="9" t="s">
        <v>30</v>
      </c>
    </row>
    <row r="33" spans="1:11" x14ac:dyDescent="0.25">
      <c r="A33" s="3" t="s">
        <v>302</v>
      </c>
      <c r="B33" s="9">
        <v>7.36</v>
      </c>
      <c r="C33" s="9">
        <v>7.4</v>
      </c>
      <c r="D33" s="9">
        <v>7.89</v>
      </c>
      <c r="E33" s="9">
        <v>11.82</v>
      </c>
      <c r="F33" s="9">
        <v>9.74</v>
      </c>
      <c r="G33" s="9">
        <v>13</v>
      </c>
      <c r="H33" s="9">
        <v>10.815000000000001</v>
      </c>
      <c r="I33" s="9">
        <v>9.6349999999999998</v>
      </c>
      <c r="J33" s="9">
        <v>11.475</v>
      </c>
      <c r="K33" s="9" t="s">
        <v>30</v>
      </c>
    </row>
    <row r="34" spans="1:11" x14ac:dyDescent="0.25">
      <c r="A34" s="2" t="s">
        <v>303</v>
      </c>
      <c r="B34" s="9">
        <v>6.2</v>
      </c>
      <c r="C34" s="9">
        <v>6.29</v>
      </c>
      <c r="D34" s="9">
        <v>6.97</v>
      </c>
      <c r="E34" s="9">
        <v>6.72</v>
      </c>
      <c r="F34" s="9">
        <v>7</v>
      </c>
      <c r="G34" s="9">
        <v>7.25</v>
      </c>
      <c r="H34" s="9">
        <v>7.8</v>
      </c>
      <c r="I34" s="9">
        <v>7.71</v>
      </c>
      <c r="J34" s="9">
        <v>7.79</v>
      </c>
      <c r="K34" s="9" t="s">
        <v>30</v>
      </c>
    </row>
    <row r="35" spans="1:11" x14ac:dyDescent="0.25">
      <c r="A35" s="3" t="s">
        <v>304</v>
      </c>
      <c r="B35" s="9">
        <v>9.8000000000000007</v>
      </c>
      <c r="C35" s="9">
        <v>9</v>
      </c>
      <c r="D35" s="9">
        <v>10.164999999999999</v>
      </c>
      <c r="E35" s="9">
        <v>11</v>
      </c>
      <c r="F35" s="9">
        <v>9.125</v>
      </c>
      <c r="G35" s="9">
        <v>11</v>
      </c>
      <c r="H35" s="9">
        <v>11.09</v>
      </c>
      <c r="I35" s="9">
        <v>10.68</v>
      </c>
      <c r="J35" s="9">
        <v>11.59</v>
      </c>
      <c r="K35" s="9" t="s">
        <v>30</v>
      </c>
    </row>
    <row r="36" spans="1:11" x14ac:dyDescent="0.25">
      <c r="A36" s="3" t="s">
        <v>305</v>
      </c>
      <c r="B36" s="9">
        <v>5</v>
      </c>
      <c r="C36" s="9">
        <v>4.4000000000000004</v>
      </c>
      <c r="D36" s="9">
        <v>4.79</v>
      </c>
      <c r="E36" s="9">
        <v>4.72</v>
      </c>
      <c r="F36" s="9">
        <v>4.4000000000000004</v>
      </c>
      <c r="G36" s="9">
        <v>5.1950000000000003</v>
      </c>
      <c r="H36" s="9">
        <v>5.04</v>
      </c>
      <c r="I36" s="9">
        <v>5.41</v>
      </c>
      <c r="J36" s="9">
        <v>5.4</v>
      </c>
      <c r="K36" s="9" t="s">
        <v>30</v>
      </c>
    </row>
    <row r="37" spans="1:11" x14ac:dyDescent="0.25">
      <c r="A37" s="3" t="s">
        <v>306</v>
      </c>
      <c r="B37" s="9">
        <v>7.2</v>
      </c>
      <c r="C37" s="9">
        <v>7.33</v>
      </c>
      <c r="D37" s="9">
        <v>8.07</v>
      </c>
      <c r="E37" s="9">
        <v>8.1999999999999993</v>
      </c>
      <c r="F37" s="9">
        <v>8.8000000000000007</v>
      </c>
      <c r="G37" s="9">
        <v>9.15</v>
      </c>
      <c r="H37" s="9">
        <v>9.8000000000000007</v>
      </c>
      <c r="I37" s="9">
        <v>9.8949999999999996</v>
      </c>
      <c r="J37" s="9">
        <v>9.85</v>
      </c>
      <c r="K37" s="9" t="s">
        <v>30</v>
      </c>
    </row>
    <row r="38" spans="1:11" x14ac:dyDescent="0.25">
      <c r="A38" s="3" t="s">
        <v>307</v>
      </c>
      <c r="B38" s="9">
        <v>4.75</v>
      </c>
      <c r="C38" s="9">
        <v>5</v>
      </c>
      <c r="D38" s="9">
        <v>5.39</v>
      </c>
      <c r="E38" s="9">
        <v>4.5999999999999996</v>
      </c>
      <c r="F38" s="9">
        <v>5</v>
      </c>
      <c r="G38" s="9">
        <v>5</v>
      </c>
      <c r="H38" s="9">
        <v>5.95</v>
      </c>
      <c r="I38" s="9">
        <v>5.2</v>
      </c>
      <c r="J38" s="9">
        <v>5.45</v>
      </c>
      <c r="K38" s="9" t="s">
        <v>30</v>
      </c>
    </row>
    <row r="39" spans="1:11" x14ac:dyDescent="0.25">
      <c r="A39" s="3" t="s">
        <v>308</v>
      </c>
      <c r="B39" s="9">
        <v>5.61</v>
      </c>
      <c r="C39" s="9">
        <v>5.68</v>
      </c>
      <c r="D39" s="9">
        <v>6.39</v>
      </c>
      <c r="E39" s="9">
        <v>6</v>
      </c>
      <c r="F39" s="9">
        <v>6</v>
      </c>
      <c r="G39" s="9">
        <v>6.2149999999999999</v>
      </c>
      <c r="H39" s="9">
        <v>6.6</v>
      </c>
      <c r="I39" s="9">
        <v>6.59</v>
      </c>
      <c r="J39" s="9">
        <v>6.4</v>
      </c>
      <c r="K39" s="9" t="s">
        <v>30</v>
      </c>
    </row>
    <row r="40" spans="1:11" x14ac:dyDescent="0.25">
      <c r="A40" s="3" t="s">
        <v>309</v>
      </c>
      <c r="B40" s="9">
        <v>5.38</v>
      </c>
      <c r="C40" s="9">
        <v>5.8</v>
      </c>
      <c r="D40" s="9">
        <v>6.2</v>
      </c>
      <c r="E40" s="9">
        <v>6</v>
      </c>
      <c r="F40" s="9">
        <v>6</v>
      </c>
      <c r="G40" s="9">
        <v>6.15</v>
      </c>
      <c r="H40" s="9">
        <v>6.75</v>
      </c>
      <c r="I40" s="9">
        <v>6.79</v>
      </c>
      <c r="J40" s="9">
        <v>6.8</v>
      </c>
      <c r="K40" s="9" t="s">
        <v>30</v>
      </c>
    </row>
    <row r="41" spans="1:11" x14ac:dyDescent="0.25">
      <c r="A41" s="3" t="s">
        <v>310</v>
      </c>
      <c r="B41" s="9">
        <v>6.04</v>
      </c>
      <c r="C41" s="9">
        <v>6.02</v>
      </c>
      <c r="D41" s="9">
        <v>7.18</v>
      </c>
      <c r="E41" s="9">
        <v>6.27</v>
      </c>
      <c r="F41" s="9">
        <v>8.59</v>
      </c>
      <c r="G41" s="9">
        <v>8.1</v>
      </c>
      <c r="H41" s="9">
        <v>8.11</v>
      </c>
      <c r="I41" s="9">
        <v>7.1850000000000005</v>
      </c>
      <c r="J41" s="9">
        <v>8.9499999999999993</v>
      </c>
      <c r="K41" s="9" t="s">
        <v>30</v>
      </c>
    </row>
    <row r="42" spans="1:11" x14ac:dyDescent="0.25">
      <c r="A42" s="3" t="s">
        <v>311</v>
      </c>
      <c r="B42" s="9">
        <v>5.6</v>
      </c>
      <c r="C42" s="9">
        <v>5</v>
      </c>
      <c r="D42" s="9">
        <v>5</v>
      </c>
      <c r="E42" s="9">
        <v>6.21</v>
      </c>
      <c r="F42" s="9">
        <v>7.1</v>
      </c>
      <c r="G42" s="9">
        <v>6.2</v>
      </c>
      <c r="H42" s="9">
        <v>9.8999999999999986</v>
      </c>
      <c r="I42" s="9">
        <v>7.61</v>
      </c>
      <c r="J42" s="9">
        <v>7.77</v>
      </c>
      <c r="K42" s="9" t="s">
        <v>30</v>
      </c>
    </row>
    <row r="43" spans="1:11" x14ac:dyDescent="0.25">
      <c r="A43" s="2" t="s">
        <v>312</v>
      </c>
      <c r="B43" s="9">
        <v>6.4849999999999994</v>
      </c>
      <c r="C43" s="9">
        <v>6.8</v>
      </c>
      <c r="D43" s="9">
        <v>7.4</v>
      </c>
      <c r="E43" s="9">
        <v>8.26</v>
      </c>
      <c r="F43" s="9">
        <v>8.4700000000000006</v>
      </c>
      <c r="G43" s="9">
        <v>9.4</v>
      </c>
      <c r="H43" s="9">
        <v>9.7650000000000006</v>
      </c>
      <c r="I43" s="9">
        <v>9.9</v>
      </c>
      <c r="J43" s="9">
        <v>9.74</v>
      </c>
      <c r="K43" s="9" t="s">
        <v>30</v>
      </c>
    </row>
    <row r="44" spans="1:11" x14ac:dyDescent="0.25">
      <c r="A44" s="3" t="s">
        <v>313</v>
      </c>
      <c r="B44" s="9">
        <v>7.49</v>
      </c>
      <c r="C44" s="9">
        <v>6.7</v>
      </c>
      <c r="D44" s="9">
        <v>7.56</v>
      </c>
      <c r="E44" s="9">
        <v>8.3000000000000007</v>
      </c>
      <c r="F44" s="9">
        <v>8.89</v>
      </c>
      <c r="G44" s="9">
        <v>12.61</v>
      </c>
      <c r="H44" s="9">
        <v>15.34</v>
      </c>
      <c r="I44" s="9">
        <v>14.574999999999999</v>
      </c>
      <c r="J44" s="9">
        <v>13.83</v>
      </c>
      <c r="K44" s="9" t="s">
        <v>30</v>
      </c>
    </row>
    <row r="45" spans="1:11" x14ac:dyDescent="0.25">
      <c r="A45" s="3" t="s">
        <v>314</v>
      </c>
      <c r="B45" s="9">
        <v>3.4</v>
      </c>
      <c r="C45" s="9">
        <v>3.6949999999999998</v>
      </c>
      <c r="D45" s="9">
        <v>4.2</v>
      </c>
      <c r="E45" s="9">
        <v>4</v>
      </c>
      <c r="F45" s="9">
        <v>3.55</v>
      </c>
      <c r="G45" s="9">
        <v>3.4000000000000004</v>
      </c>
      <c r="H45" s="9">
        <v>3.1850000000000001</v>
      </c>
      <c r="I45" s="9">
        <v>6</v>
      </c>
      <c r="J45" s="9">
        <v>5.6</v>
      </c>
      <c r="K45" s="9" t="s">
        <v>30</v>
      </c>
    </row>
    <row r="46" spans="1:11" x14ac:dyDescent="0.25">
      <c r="A46" s="3" t="s">
        <v>315</v>
      </c>
      <c r="B46" s="9">
        <v>4</v>
      </c>
      <c r="C46" s="9">
        <v>3.8</v>
      </c>
      <c r="D46" s="9">
        <v>4.0599999999999996</v>
      </c>
      <c r="E46" s="9">
        <v>3.8</v>
      </c>
      <c r="F46" s="9">
        <v>3.4299999999999997</v>
      </c>
      <c r="G46" s="9">
        <v>4.4000000000000004</v>
      </c>
      <c r="H46" s="9">
        <v>5.4</v>
      </c>
      <c r="I46" s="9">
        <v>5.48</v>
      </c>
      <c r="J46" s="9">
        <v>4.4000000000000004</v>
      </c>
      <c r="K46" s="9" t="s">
        <v>30</v>
      </c>
    </row>
    <row r="47" spans="1:11" x14ac:dyDescent="0.25">
      <c r="A47" s="3" t="s">
        <v>316</v>
      </c>
      <c r="B47" s="9">
        <v>7</v>
      </c>
      <c r="C47" s="9">
        <v>6.88</v>
      </c>
      <c r="D47" s="9">
        <v>7.6050000000000004</v>
      </c>
      <c r="E47" s="9">
        <v>9.6999999999999993</v>
      </c>
      <c r="F47" s="9">
        <v>9.73</v>
      </c>
      <c r="G47" s="9">
        <v>10.6</v>
      </c>
      <c r="H47" s="9">
        <v>10.07</v>
      </c>
      <c r="I47" s="9">
        <v>10.940000000000001</v>
      </c>
      <c r="J47" s="9">
        <v>11</v>
      </c>
      <c r="K47" s="9" t="s">
        <v>30</v>
      </c>
    </row>
    <row r="48" spans="1:11" x14ac:dyDescent="0.25">
      <c r="A48" s="3" t="s">
        <v>317</v>
      </c>
      <c r="B48" s="9">
        <v>5.57</v>
      </c>
      <c r="C48" s="9">
        <v>6.51</v>
      </c>
      <c r="D48" s="9">
        <v>6</v>
      </c>
      <c r="E48" s="9">
        <v>7.4850000000000003</v>
      </c>
      <c r="F48" s="9">
        <v>7.61</v>
      </c>
      <c r="G48" s="9">
        <v>7.7949999999999999</v>
      </c>
      <c r="H48" s="9">
        <v>8.004999999999999</v>
      </c>
      <c r="I48" s="9">
        <v>8.2799999999999994</v>
      </c>
      <c r="J48" s="9">
        <v>10.3</v>
      </c>
      <c r="K48" s="9" t="s">
        <v>30</v>
      </c>
    </row>
    <row r="49" spans="1:11" x14ac:dyDescent="0.25">
      <c r="A49" s="3" t="s">
        <v>318</v>
      </c>
      <c r="B49" s="9">
        <v>7</v>
      </c>
      <c r="C49" s="9">
        <v>7</v>
      </c>
      <c r="D49" s="9">
        <v>6.9</v>
      </c>
      <c r="E49" s="9">
        <v>8.004999999999999</v>
      </c>
      <c r="F49" s="9">
        <v>8.5850000000000009</v>
      </c>
      <c r="G49" s="9">
        <v>9.7200000000000006</v>
      </c>
      <c r="H49" s="9">
        <v>9.59</v>
      </c>
      <c r="I49" s="9">
        <v>10.86</v>
      </c>
      <c r="J49" s="9">
        <v>10.73</v>
      </c>
      <c r="K49" s="9" t="s">
        <v>30</v>
      </c>
    </row>
    <row r="50" spans="1:11" x14ac:dyDescent="0.25">
      <c r="A50" s="3" t="s">
        <v>319</v>
      </c>
      <c r="B50" s="9">
        <v>7</v>
      </c>
      <c r="C50" s="9">
        <v>9.07</v>
      </c>
      <c r="D50" s="9">
        <v>10.45</v>
      </c>
      <c r="E50" s="9">
        <v>10</v>
      </c>
      <c r="F50" s="9">
        <v>10</v>
      </c>
      <c r="G50" s="9">
        <v>10.95</v>
      </c>
      <c r="H50" s="9">
        <v>12.02</v>
      </c>
      <c r="I50" s="9">
        <v>11.055</v>
      </c>
      <c r="J50" s="9">
        <v>10.46</v>
      </c>
      <c r="K50" s="9" t="s">
        <v>30</v>
      </c>
    </row>
    <row r="51" spans="1:11" x14ac:dyDescent="0.25">
      <c r="A51" s="3" t="s">
        <v>320</v>
      </c>
      <c r="B51" s="9">
        <v>7.6849999999999996</v>
      </c>
      <c r="C51" s="9">
        <v>5.4</v>
      </c>
      <c r="D51" s="9">
        <v>4.6050000000000004</v>
      </c>
      <c r="E51" s="9">
        <v>2.8</v>
      </c>
      <c r="F51" s="9">
        <v>5.3</v>
      </c>
      <c r="G51" s="9">
        <v>6.2</v>
      </c>
      <c r="H51" s="9">
        <v>6.25</v>
      </c>
      <c r="I51" s="9">
        <v>4.42</v>
      </c>
      <c r="J51" s="9">
        <v>6.6199999999999992</v>
      </c>
      <c r="K51" s="9" t="s">
        <v>30</v>
      </c>
    </row>
    <row r="52" spans="1:11" x14ac:dyDescent="0.25">
      <c r="A52" s="2" t="s">
        <v>321</v>
      </c>
      <c r="B52" s="9">
        <v>3.92</v>
      </c>
      <c r="C52" s="9">
        <v>4.8</v>
      </c>
      <c r="D52" s="9">
        <v>4.63</v>
      </c>
      <c r="E52" s="9">
        <v>4.42</v>
      </c>
      <c r="F52" s="9">
        <v>5</v>
      </c>
      <c r="G52" s="9">
        <v>6.1950000000000003</v>
      </c>
      <c r="H52" s="9">
        <v>1.29</v>
      </c>
      <c r="I52" s="9">
        <v>1.2</v>
      </c>
      <c r="J52" s="9">
        <v>1.18</v>
      </c>
      <c r="K52" s="9" t="s">
        <v>30</v>
      </c>
    </row>
    <row r="53" spans="1:11" x14ac:dyDescent="0.25">
      <c r="A53" s="3" t="s">
        <v>322</v>
      </c>
      <c r="B53" s="9">
        <v>3</v>
      </c>
      <c r="C53" s="9">
        <v>4.3049999999999997</v>
      </c>
      <c r="D53" s="9">
        <v>10.95</v>
      </c>
      <c r="E53" s="9">
        <v>6.2</v>
      </c>
      <c r="F53" s="9">
        <v>5.9499999999999993</v>
      </c>
      <c r="G53" s="9">
        <v>8.8049999999999997</v>
      </c>
      <c r="H53" s="9">
        <v>10.199999999999999</v>
      </c>
      <c r="I53" s="9">
        <v>3.8</v>
      </c>
      <c r="J53" s="9">
        <v>6.7149999999999999</v>
      </c>
      <c r="K53" s="9" t="s">
        <v>30</v>
      </c>
    </row>
    <row r="54" spans="1:11" x14ac:dyDescent="0.25">
      <c r="A54" s="3" t="s">
        <v>323</v>
      </c>
      <c r="B54" s="9">
        <v>3.19</v>
      </c>
      <c r="C54" s="9">
        <v>3.8</v>
      </c>
      <c r="D54" s="9">
        <v>2.93</v>
      </c>
      <c r="E54" s="9">
        <v>4.165</v>
      </c>
      <c r="F54" s="9">
        <v>4.46</v>
      </c>
      <c r="G54" s="9">
        <v>6.15</v>
      </c>
      <c r="H54" s="9">
        <v>1.26</v>
      </c>
      <c r="I54" s="9">
        <v>1.2</v>
      </c>
      <c r="J54" s="9">
        <v>1.07</v>
      </c>
      <c r="K54" s="9" t="s">
        <v>30</v>
      </c>
    </row>
    <row r="55" spans="1:11" x14ac:dyDescent="0.25">
      <c r="A55" s="3" t="s">
        <v>324</v>
      </c>
      <c r="B55" s="9">
        <v>2.44</v>
      </c>
      <c r="C55" s="9">
        <v>1.8</v>
      </c>
      <c r="D55" s="9">
        <v>3.66</v>
      </c>
      <c r="E55" s="9">
        <v>2.4</v>
      </c>
      <c r="F55" s="9">
        <v>3.2</v>
      </c>
      <c r="G55" s="9">
        <v>3.89</v>
      </c>
      <c r="H55" s="9">
        <v>1.825</v>
      </c>
      <c r="I55" s="9">
        <v>2</v>
      </c>
      <c r="J55" s="9">
        <v>2.6</v>
      </c>
      <c r="K55" s="9" t="s">
        <v>30</v>
      </c>
    </row>
    <row r="56" spans="1:11" x14ac:dyDescent="0.25">
      <c r="A56" s="3" t="s">
        <v>325</v>
      </c>
      <c r="B56" s="9" t="s">
        <v>30</v>
      </c>
      <c r="C56" s="9" t="s">
        <v>30</v>
      </c>
      <c r="D56" s="9" t="s">
        <v>30</v>
      </c>
      <c r="E56" s="9" t="s">
        <v>30</v>
      </c>
      <c r="F56" s="9" t="s">
        <v>30</v>
      </c>
      <c r="G56" s="9" t="s">
        <v>30</v>
      </c>
      <c r="H56" s="9">
        <v>14</v>
      </c>
      <c r="I56" s="9">
        <v>14.8</v>
      </c>
      <c r="J56" s="9">
        <v>9.7899999999999991</v>
      </c>
      <c r="K56" s="9" t="s">
        <v>30</v>
      </c>
    </row>
    <row r="57" spans="1:11" x14ac:dyDescent="0.25">
      <c r="A57" s="3" t="s">
        <v>326</v>
      </c>
      <c r="B57" s="9">
        <v>8.26</v>
      </c>
      <c r="C57" s="9" t="s">
        <v>30</v>
      </c>
      <c r="D57" s="9">
        <v>11.18</v>
      </c>
      <c r="E57" s="9">
        <v>7.88</v>
      </c>
      <c r="F57" s="9">
        <v>16.34</v>
      </c>
      <c r="G57" s="9">
        <v>79</v>
      </c>
      <c r="H57" s="9">
        <v>76.2</v>
      </c>
      <c r="I57" s="9">
        <v>21.79</v>
      </c>
      <c r="J57" s="9">
        <v>32.105000000000004</v>
      </c>
      <c r="K57" s="9" t="s">
        <v>30</v>
      </c>
    </row>
    <row r="58" spans="1:11" x14ac:dyDescent="0.25">
      <c r="A58" s="3" t="s">
        <v>327</v>
      </c>
      <c r="B58" s="9">
        <v>4.5549999999999997</v>
      </c>
      <c r="C58" s="9">
        <v>6.5299999999999994</v>
      </c>
      <c r="D58" s="9">
        <v>5.4450000000000003</v>
      </c>
      <c r="E58" s="9">
        <v>4.71</v>
      </c>
      <c r="F58" s="9">
        <v>5.04</v>
      </c>
      <c r="G58" s="9">
        <v>5.2</v>
      </c>
      <c r="H58" s="9">
        <v>6.15</v>
      </c>
      <c r="I58" s="9">
        <v>4.5199999999999996</v>
      </c>
      <c r="J58" s="9">
        <v>7.26</v>
      </c>
      <c r="K58" s="9" t="s">
        <v>30</v>
      </c>
    </row>
    <row r="59" spans="1:11" x14ac:dyDescent="0.25">
      <c r="A59" s="3" t="s">
        <v>328</v>
      </c>
      <c r="B59" s="9">
        <v>5.47</v>
      </c>
      <c r="C59" s="9">
        <v>3.6</v>
      </c>
      <c r="D59" s="9">
        <v>26.704999999999998</v>
      </c>
      <c r="E59" s="9">
        <v>4</v>
      </c>
      <c r="F59" s="9">
        <v>5.2200000000000006</v>
      </c>
      <c r="G59" s="9">
        <v>7.8650000000000002</v>
      </c>
      <c r="H59" s="9">
        <v>1.855</v>
      </c>
      <c r="I59" s="9">
        <v>13.2</v>
      </c>
      <c r="J59" s="9">
        <v>8.0500000000000007</v>
      </c>
      <c r="K59" s="9" t="s">
        <v>30</v>
      </c>
    </row>
    <row r="60" spans="1:11" x14ac:dyDescent="0.25">
      <c r="A60" s="2" t="s">
        <v>329</v>
      </c>
      <c r="B60" s="9">
        <v>20.2</v>
      </c>
      <c r="C60" s="9">
        <v>23</v>
      </c>
      <c r="D60" s="9">
        <v>26.9</v>
      </c>
      <c r="E60" s="9">
        <v>29.4</v>
      </c>
      <c r="F60" s="9">
        <v>33.775000000000006</v>
      </c>
      <c r="G60" s="9">
        <v>36.379999999999995</v>
      </c>
      <c r="H60" s="9">
        <v>39.799999999999997</v>
      </c>
      <c r="I60" s="9">
        <v>37.61</v>
      </c>
      <c r="J60" s="9">
        <v>34.840000000000003</v>
      </c>
      <c r="K60" s="9" t="s">
        <v>30</v>
      </c>
    </row>
    <row r="61" spans="1:11" x14ac:dyDescent="0.25">
      <c r="A61" s="3" t="s">
        <v>330</v>
      </c>
      <c r="B61" s="9">
        <v>20.2</v>
      </c>
      <c r="C61" s="9">
        <v>23</v>
      </c>
      <c r="D61" s="9">
        <v>26.9</v>
      </c>
      <c r="E61" s="9">
        <v>29.4</v>
      </c>
      <c r="F61" s="9">
        <v>33.775000000000006</v>
      </c>
      <c r="G61" s="9">
        <v>36.379999999999995</v>
      </c>
      <c r="H61" s="9">
        <v>39.799999999999997</v>
      </c>
      <c r="I61" s="9">
        <v>37.61</v>
      </c>
      <c r="J61" s="9">
        <v>34.840000000000003</v>
      </c>
      <c r="K61" s="9" t="s">
        <v>30</v>
      </c>
    </row>
    <row r="62" spans="1:11" x14ac:dyDescent="0.25">
      <c r="A62" s="2" t="s">
        <v>331</v>
      </c>
      <c r="B62" s="9">
        <v>3.8049999999999997</v>
      </c>
      <c r="C62" s="9">
        <v>4.5999999999999996</v>
      </c>
      <c r="D62" s="9">
        <v>4.29</v>
      </c>
      <c r="E62" s="9">
        <v>4</v>
      </c>
      <c r="F62" s="9">
        <v>3.395</v>
      </c>
      <c r="G62" s="9">
        <v>4</v>
      </c>
      <c r="H62" s="9">
        <v>3.8</v>
      </c>
      <c r="I62" s="9">
        <v>5.58</v>
      </c>
      <c r="J62" s="9">
        <v>4.5999999999999996</v>
      </c>
      <c r="K62" s="9" t="s">
        <v>30</v>
      </c>
    </row>
    <row r="63" spans="1:11" x14ac:dyDescent="0.25">
      <c r="A63" s="3" t="s">
        <v>332</v>
      </c>
      <c r="B63" s="9">
        <v>3.8049999999999997</v>
      </c>
      <c r="C63" s="9">
        <v>4.5999999999999996</v>
      </c>
      <c r="D63" s="9">
        <v>4.29</v>
      </c>
      <c r="E63" s="9">
        <v>4</v>
      </c>
      <c r="F63" s="9">
        <v>3.395</v>
      </c>
      <c r="G63" s="9">
        <v>4</v>
      </c>
      <c r="H63" s="9">
        <v>3.8</v>
      </c>
      <c r="I63" s="9">
        <v>5.58</v>
      </c>
      <c r="J63" s="9">
        <v>4.5999999999999996</v>
      </c>
      <c r="K63" s="9" t="s">
        <v>30</v>
      </c>
    </row>
    <row r="64" spans="1:11" x14ac:dyDescent="0.25">
      <c r="A64" s="2" t="s">
        <v>154</v>
      </c>
      <c r="B64" s="9">
        <v>6.32</v>
      </c>
      <c r="C64" s="9">
        <v>6.61</v>
      </c>
      <c r="D64" s="9">
        <v>7.2</v>
      </c>
      <c r="E64" s="9">
        <v>7.2</v>
      </c>
      <c r="F64" s="9">
        <v>7.5</v>
      </c>
      <c r="G64" s="9">
        <v>8</v>
      </c>
      <c r="H64" s="9">
        <v>7.05</v>
      </c>
      <c r="I64" s="9">
        <v>7.55</v>
      </c>
      <c r="J64" s="9">
        <v>8.2100000000000009</v>
      </c>
      <c r="K64" s="9" t="s">
        <v>30</v>
      </c>
    </row>
  </sheetData>
  <hyperlinks>
    <hyperlink ref="A2" location="'Cover page'!A1" display="'Cover page'!A1" xr:uid="{84EFC3DC-2CF0-4C2C-B182-17174149AFC7}"/>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56BC3-D7FA-4374-8CF4-50036DCF8F6C}">
  <dimension ref="A1:K64"/>
  <sheetViews>
    <sheetView zoomScale="85" zoomScaleNormal="85" workbookViewId="0">
      <selection activeCell="B2" sqref="B2"/>
    </sheetView>
  </sheetViews>
  <sheetFormatPr defaultRowHeight="15" x14ac:dyDescent="0.25"/>
  <cols>
    <col min="1" max="1" width="56.42578125"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page'!$A$41</f>
        <v>Table 6.1. Claims (count) by Agency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333</v>
      </c>
      <c r="B8" s="8">
        <v>4571</v>
      </c>
      <c r="C8" s="8">
        <v>4762</v>
      </c>
      <c r="D8" s="8">
        <v>4748</v>
      </c>
      <c r="E8" s="8">
        <v>4825</v>
      </c>
      <c r="F8" s="8">
        <v>4248</v>
      </c>
      <c r="G8" s="8">
        <v>4544</v>
      </c>
      <c r="H8" s="8">
        <v>4414</v>
      </c>
      <c r="I8" s="8">
        <v>4924</v>
      </c>
      <c r="J8" s="8">
        <v>5196</v>
      </c>
      <c r="K8" s="8">
        <v>5055</v>
      </c>
    </row>
    <row r="9" spans="1:11" x14ac:dyDescent="0.25">
      <c r="A9" s="3" t="s">
        <v>334</v>
      </c>
      <c r="B9" s="8">
        <v>1310</v>
      </c>
      <c r="C9" s="8">
        <v>1319</v>
      </c>
      <c r="D9" s="8">
        <v>1278</v>
      </c>
      <c r="E9" s="8">
        <v>1252</v>
      </c>
      <c r="F9" s="8">
        <v>1052</v>
      </c>
      <c r="G9" s="8">
        <v>1146</v>
      </c>
      <c r="H9" s="8">
        <v>1143</v>
      </c>
      <c r="I9" s="8">
        <v>1280</v>
      </c>
      <c r="J9" s="8">
        <v>1252</v>
      </c>
      <c r="K9" s="8">
        <v>1257</v>
      </c>
    </row>
    <row r="10" spans="1:11" x14ac:dyDescent="0.25">
      <c r="A10" s="3" t="s">
        <v>335</v>
      </c>
      <c r="B10" s="8">
        <v>264</v>
      </c>
      <c r="C10" s="8">
        <v>281</v>
      </c>
      <c r="D10" s="8">
        <v>274</v>
      </c>
      <c r="E10" s="8">
        <v>241</v>
      </c>
      <c r="F10" s="8">
        <v>226</v>
      </c>
      <c r="G10" s="8">
        <v>194</v>
      </c>
      <c r="H10" s="8">
        <v>229</v>
      </c>
      <c r="I10" s="8">
        <v>260</v>
      </c>
      <c r="J10" s="8">
        <v>289</v>
      </c>
      <c r="K10" s="8">
        <v>263</v>
      </c>
    </row>
    <row r="11" spans="1:11" x14ac:dyDescent="0.25">
      <c r="A11" s="3" t="s">
        <v>336</v>
      </c>
      <c r="B11" s="8">
        <v>215</v>
      </c>
      <c r="C11" s="8">
        <v>243</v>
      </c>
      <c r="D11" s="8">
        <v>238</v>
      </c>
      <c r="E11" s="8">
        <v>232</v>
      </c>
      <c r="F11" s="8">
        <v>209</v>
      </c>
      <c r="G11" s="8">
        <v>231</v>
      </c>
      <c r="H11" s="8">
        <v>205</v>
      </c>
      <c r="I11" s="8">
        <v>268</v>
      </c>
      <c r="J11" s="8">
        <v>336</v>
      </c>
      <c r="K11" s="8">
        <v>271</v>
      </c>
    </row>
    <row r="12" spans="1:11" x14ac:dyDescent="0.25">
      <c r="A12" s="3" t="s">
        <v>337</v>
      </c>
      <c r="B12" s="8">
        <v>158</v>
      </c>
      <c r="C12" s="8">
        <v>175</v>
      </c>
      <c r="D12" s="8">
        <v>151</v>
      </c>
      <c r="E12" s="8">
        <v>156</v>
      </c>
      <c r="F12" s="8">
        <v>175</v>
      </c>
      <c r="G12" s="8">
        <v>174</v>
      </c>
      <c r="H12" s="8">
        <v>183</v>
      </c>
      <c r="I12" s="8">
        <v>227</v>
      </c>
      <c r="J12" s="8">
        <v>248</v>
      </c>
      <c r="K12" s="8">
        <v>287</v>
      </c>
    </row>
    <row r="13" spans="1:11" x14ac:dyDescent="0.25">
      <c r="A13" s="3" t="s">
        <v>408</v>
      </c>
      <c r="B13" s="8">
        <v>1509</v>
      </c>
      <c r="C13" s="8">
        <v>1584</v>
      </c>
      <c r="D13" s="8">
        <v>1632</v>
      </c>
      <c r="E13" s="8">
        <v>1669</v>
      </c>
      <c r="F13" s="8">
        <v>1456</v>
      </c>
      <c r="G13" s="8">
        <v>1611</v>
      </c>
      <c r="H13" s="8">
        <v>1573</v>
      </c>
      <c r="I13" s="8">
        <v>1758</v>
      </c>
      <c r="J13" s="8">
        <v>1837</v>
      </c>
      <c r="K13" s="8">
        <v>1796</v>
      </c>
    </row>
    <row r="14" spans="1:11" x14ac:dyDescent="0.25">
      <c r="A14" s="3" t="s">
        <v>338</v>
      </c>
      <c r="B14" s="8">
        <v>406</v>
      </c>
      <c r="C14" s="8">
        <v>467</v>
      </c>
      <c r="D14" s="8">
        <v>462</v>
      </c>
      <c r="E14" s="8">
        <v>551</v>
      </c>
      <c r="F14" s="8">
        <v>445</v>
      </c>
      <c r="G14" s="8">
        <v>448</v>
      </c>
      <c r="H14" s="8">
        <v>431</v>
      </c>
      <c r="I14" s="8">
        <v>471</v>
      </c>
      <c r="J14" s="8">
        <v>505</v>
      </c>
      <c r="K14" s="8">
        <v>540</v>
      </c>
    </row>
    <row r="15" spans="1:11" x14ac:dyDescent="0.25">
      <c r="A15" s="3" t="s">
        <v>339</v>
      </c>
      <c r="B15" s="8">
        <v>49</v>
      </c>
      <c r="C15" s="8">
        <v>53</v>
      </c>
      <c r="D15" s="8">
        <v>49</v>
      </c>
      <c r="E15" s="8">
        <v>61</v>
      </c>
      <c r="F15" s="8">
        <v>32</v>
      </c>
      <c r="G15" s="8">
        <v>63</v>
      </c>
      <c r="H15" s="8">
        <v>45</v>
      </c>
      <c r="I15" s="8">
        <v>59</v>
      </c>
      <c r="J15" s="8">
        <v>70</v>
      </c>
      <c r="K15" s="8">
        <v>75</v>
      </c>
    </row>
    <row r="16" spans="1:11" x14ac:dyDescent="0.25">
      <c r="A16" s="3" t="s">
        <v>340</v>
      </c>
      <c r="B16" s="8">
        <v>49</v>
      </c>
      <c r="C16" s="8">
        <v>46</v>
      </c>
      <c r="D16" s="8">
        <v>39</v>
      </c>
      <c r="E16" s="8">
        <v>57</v>
      </c>
      <c r="F16" s="8">
        <v>52</v>
      </c>
      <c r="G16" s="8">
        <v>57</v>
      </c>
      <c r="H16" s="8">
        <v>58</v>
      </c>
      <c r="I16" s="8">
        <v>57</v>
      </c>
      <c r="J16" s="8">
        <v>64</v>
      </c>
      <c r="K16" s="8">
        <v>64</v>
      </c>
    </row>
    <row r="17" spans="1:11" x14ac:dyDescent="0.25">
      <c r="A17" s="3" t="s">
        <v>341</v>
      </c>
      <c r="B17" s="8">
        <v>611</v>
      </c>
      <c r="C17" s="8">
        <v>594</v>
      </c>
      <c r="D17" s="8">
        <v>625</v>
      </c>
      <c r="E17" s="8">
        <v>606</v>
      </c>
      <c r="F17" s="8">
        <v>601</v>
      </c>
      <c r="G17" s="8">
        <v>620</v>
      </c>
      <c r="H17" s="8">
        <v>547</v>
      </c>
      <c r="I17" s="8">
        <v>544</v>
      </c>
      <c r="J17" s="8">
        <v>595</v>
      </c>
      <c r="K17" s="8">
        <v>502</v>
      </c>
    </row>
    <row r="18" spans="1:11" x14ac:dyDescent="0.25">
      <c r="A18" s="2" t="s">
        <v>342</v>
      </c>
      <c r="B18" s="8">
        <v>8605</v>
      </c>
      <c r="C18" s="8">
        <v>8896</v>
      </c>
      <c r="D18" s="8">
        <v>8970</v>
      </c>
      <c r="E18" s="8">
        <v>9463</v>
      </c>
      <c r="F18" s="8">
        <v>8420</v>
      </c>
      <c r="G18" s="8">
        <v>9035</v>
      </c>
      <c r="H18" s="8">
        <v>8435</v>
      </c>
      <c r="I18" s="8">
        <v>9261</v>
      </c>
      <c r="J18" s="8">
        <v>10011</v>
      </c>
      <c r="K18" s="8">
        <v>9802</v>
      </c>
    </row>
    <row r="19" spans="1:11" x14ac:dyDescent="0.25">
      <c r="A19" s="3" t="s">
        <v>343</v>
      </c>
      <c r="B19" s="8">
        <v>591</v>
      </c>
      <c r="C19" s="8">
        <v>687</v>
      </c>
      <c r="D19" s="8">
        <v>707</v>
      </c>
      <c r="E19" s="8">
        <v>716</v>
      </c>
      <c r="F19" s="8">
        <v>745</v>
      </c>
      <c r="G19" s="8">
        <v>720</v>
      </c>
      <c r="H19" s="8">
        <v>701</v>
      </c>
      <c r="I19" s="8">
        <v>806</v>
      </c>
      <c r="J19" s="8">
        <v>864</v>
      </c>
      <c r="K19" s="8">
        <v>810</v>
      </c>
    </row>
    <row r="20" spans="1:11" x14ac:dyDescent="0.25">
      <c r="A20" s="3" t="s">
        <v>344</v>
      </c>
      <c r="B20" s="8">
        <v>406</v>
      </c>
      <c r="C20" s="8">
        <v>379</v>
      </c>
      <c r="D20" s="8">
        <v>422</v>
      </c>
      <c r="E20" s="8">
        <v>451</v>
      </c>
      <c r="F20" s="8">
        <v>413</v>
      </c>
      <c r="G20" s="8">
        <v>427</v>
      </c>
      <c r="H20" s="8">
        <v>387</v>
      </c>
      <c r="I20" s="8">
        <v>389</v>
      </c>
      <c r="J20" s="8">
        <v>503</v>
      </c>
      <c r="K20" s="8">
        <v>461</v>
      </c>
    </row>
    <row r="21" spans="1:11" x14ac:dyDescent="0.25">
      <c r="A21" s="3" t="s">
        <v>345</v>
      </c>
      <c r="B21" s="8">
        <v>1832</v>
      </c>
      <c r="C21" s="8">
        <v>1871</v>
      </c>
      <c r="D21" s="8">
        <v>1922</v>
      </c>
      <c r="E21" s="8">
        <v>2054</v>
      </c>
      <c r="F21" s="8">
        <v>1697</v>
      </c>
      <c r="G21" s="8">
        <v>1945</v>
      </c>
      <c r="H21" s="8">
        <v>1794</v>
      </c>
      <c r="I21" s="8">
        <v>2009</v>
      </c>
      <c r="J21" s="8">
        <v>2194</v>
      </c>
      <c r="K21" s="8">
        <v>2182</v>
      </c>
    </row>
    <row r="22" spans="1:11" x14ac:dyDescent="0.25">
      <c r="A22" s="3" t="s">
        <v>346</v>
      </c>
      <c r="B22" s="8">
        <v>5095</v>
      </c>
      <c r="C22" s="8">
        <v>5288</v>
      </c>
      <c r="D22" s="8">
        <v>5203</v>
      </c>
      <c r="E22" s="8">
        <v>5475</v>
      </c>
      <c r="F22" s="8">
        <v>4975</v>
      </c>
      <c r="G22" s="8">
        <v>5352</v>
      </c>
      <c r="H22" s="8">
        <v>4971</v>
      </c>
      <c r="I22" s="8">
        <v>5411</v>
      </c>
      <c r="J22" s="8">
        <v>5591</v>
      </c>
      <c r="K22" s="8">
        <v>5460</v>
      </c>
    </row>
    <row r="23" spans="1:11" x14ac:dyDescent="0.25">
      <c r="A23" s="3" t="s">
        <v>347</v>
      </c>
      <c r="B23" s="8">
        <v>188</v>
      </c>
      <c r="C23" s="8">
        <v>191</v>
      </c>
      <c r="D23" s="8">
        <v>232</v>
      </c>
      <c r="E23" s="8">
        <v>220</v>
      </c>
      <c r="F23" s="8">
        <v>190</v>
      </c>
      <c r="G23" s="8">
        <v>194</v>
      </c>
      <c r="H23" s="8">
        <v>144</v>
      </c>
      <c r="I23" s="8">
        <v>170</v>
      </c>
      <c r="J23" s="8">
        <v>246</v>
      </c>
      <c r="K23" s="8">
        <v>235</v>
      </c>
    </row>
    <row r="24" spans="1:11" x14ac:dyDescent="0.25">
      <c r="A24" s="3" t="s">
        <v>348</v>
      </c>
      <c r="B24" s="8">
        <v>93</v>
      </c>
      <c r="C24" s="8">
        <v>92</v>
      </c>
      <c r="D24" s="8">
        <v>107</v>
      </c>
      <c r="E24" s="8">
        <v>135</v>
      </c>
      <c r="F24" s="8">
        <v>90</v>
      </c>
      <c r="G24" s="8">
        <v>44</v>
      </c>
      <c r="H24" s="8">
        <v>53</v>
      </c>
      <c r="I24" s="8">
        <v>95</v>
      </c>
      <c r="J24" s="8">
        <v>131</v>
      </c>
      <c r="K24" s="8">
        <v>169</v>
      </c>
    </row>
    <row r="25" spans="1:11" x14ac:dyDescent="0.25">
      <c r="A25" s="3" t="s">
        <v>349</v>
      </c>
      <c r="B25" s="8">
        <v>159</v>
      </c>
      <c r="C25" s="8">
        <v>168</v>
      </c>
      <c r="D25" s="8">
        <v>178</v>
      </c>
      <c r="E25" s="8">
        <v>186</v>
      </c>
      <c r="F25" s="8">
        <v>162</v>
      </c>
      <c r="G25" s="8">
        <v>185</v>
      </c>
      <c r="H25" s="8">
        <v>182</v>
      </c>
      <c r="I25" s="8">
        <v>171</v>
      </c>
      <c r="J25" s="8">
        <v>224</v>
      </c>
      <c r="K25" s="8">
        <v>208</v>
      </c>
    </row>
    <row r="26" spans="1:11" x14ac:dyDescent="0.25">
      <c r="A26" s="3" t="s">
        <v>350</v>
      </c>
      <c r="B26" s="8">
        <v>241</v>
      </c>
      <c r="C26" s="8">
        <v>220</v>
      </c>
      <c r="D26" s="8">
        <v>199</v>
      </c>
      <c r="E26" s="8">
        <v>226</v>
      </c>
      <c r="F26" s="8">
        <v>148</v>
      </c>
      <c r="G26" s="8">
        <v>168</v>
      </c>
      <c r="H26" s="8">
        <v>203</v>
      </c>
      <c r="I26" s="8">
        <v>210</v>
      </c>
      <c r="J26" s="8">
        <v>258</v>
      </c>
      <c r="K26" s="8">
        <v>277</v>
      </c>
    </row>
    <row r="27" spans="1:11" x14ac:dyDescent="0.25">
      <c r="A27" s="2" t="s">
        <v>351</v>
      </c>
      <c r="B27" s="8">
        <v>4241</v>
      </c>
      <c r="C27" s="8">
        <v>4256</v>
      </c>
      <c r="D27" s="8">
        <v>4345</v>
      </c>
      <c r="E27" s="8">
        <v>4547</v>
      </c>
      <c r="F27" s="8">
        <v>4261</v>
      </c>
      <c r="G27" s="8">
        <v>4668</v>
      </c>
      <c r="H27" s="8">
        <v>4370</v>
      </c>
      <c r="I27" s="8">
        <v>4929</v>
      </c>
      <c r="J27" s="8">
        <v>5345</v>
      </c>
      <c r="K27" s="8">
        <v>5340</v>
      </c>
    </row>
    <row r="28" spans="1:11" x14ac:dyDescent="0.25">
      <c r="A28" s="3" t="s">
        <v>352</v>
      </c>
      <c r="B28" s="8">
        <v>1091</v>
      </c>
      <c r="C28" s="8">
        <v>1140</v>
      </c>
      <c r="D28" s="8">
        <v>1198</v>
      </c>
      <c r="E28" s="8">
        <v>1194</v>
      </c>
      <c r="F28" s="8">
        <v>1104</v>
      </c>
      <c r="G28" s="8">
        <v>1174</v>
      </c>
      <c r="H28" s="8">
        <v>1199</v>
      </c>
      <c r="I28" s="8">
        <v>1384</v>
      </c>
      <c r="J28" s="8">
        <v>1439</v>
      </c>
      <c r="K28" s="8">
        <v>1341</v>
      </c>
    </row>
    <row r="29" spans="1:11" x14ac:dyDescent="0.25">
      <c r="A29" s="3" t="s">
        <v>353</v>
      </c>
      <c r="B29" s="8">
        <v>1186</v>
      </c>
      <c r="C29" s="8">
        <v>1248</v>
      </c>
      <c r="D29" s="8">
        <v>1237</v>
      </c>
      <c r="E29" s="8">
        <v>1322</v>
      </c>
      <c r="F29" s="8">
        <v>1240</v>
      </c>
      <c r="G29" s="8">
        <v>1448</v>
      </c>
      <c r="H29" s="8">
        <v>1300</v>
      </c>
      <c r="I29" s="8">
        <v>1539</v>
      </c>
      <c r="J29" s="8">
        <v>1553</v>
      </c>
      <c r="K29" s="8">
        <v>1610</v>
      </c>
    </row>
    <row r="30" spans="1:11" x14ac:dyDescent="0.25">
      <c r="A30" s="3" t="s">
        <v>354</v>
      </c>
      <c r="B30" s="8">
        <v>986</v>
      </c>
      <c r="C30" s="8">
        <v>887</v>
      </c>
      <c r="D30" s="8">
        <v>855</v>
      </c>
      <c r="E30" s="8">
        <v>900</v>
      </c>
      <c r="F30" s="8">
        <v>851</v>
      </c>
      <c r="G30" s="8">
        <v>913</v>
      </c>
      <c r="H30" s="8">
        <v>755</v>
      </c>
      <c r="I30" s="8">
        <v>784</v>
      </c>
      <c r="J30" s="8">
        <v>999</v>
      </c>
      <c r="K30" s="8">
        <v>936</v>
      </c>
    </row>
    <row r="31" spans="1:11" x14ac:dyDescent="0.25">
      <c r="A31" s="3" t="s">
        <v>355</v>
      </c>
      <c r="B31" s="8">
        <v>411</v>
      </c>
      <c r="C31" s="8">
        <v>364</v>
      </c>
      <c r="D31" s="8">
        <v>388</v>
      </c>
      <c r="E31" s="8">
        <v>374</v>
      </c>
      <c r="F31" s="8">
        <v>397</v>
      </c>
      <c r="G31" s="8">
        <v>438</v>
      </c>
      <c r="H31" s="8">
        <v>494</v>
      </c>
      <c r="I31" s="8">
        <v>450</v>
      </c>
      <c r="J31" s="8">
        <v>540</v>
      </c>
      <c r="K31" s="8">
        <v>575</v>
      </c>
    </row>
    <row r="32" spans="1:11" x14ac:dyDescent="0.25">
      <c r="A32" s="3" t="s">
        <v>356</v>
      </c>
      <c r="B32" s="8">
        <v>374</v>
      </c>
      <c r="C32" s="8">
        <v>382</v>
      </c>
      <c r="D32" s="8">
        <v>416</v>
      </c>
      <c r="E32" s="8">
        <v>449</v>
      </c>
      <c r="F32" s="8">
        <v>404</v>
      </c>
      <c r="G32" s="8">
        <v>437</v>
      </c>
      <c r="H32" s="8">
        <v>357</v>
      </c>
      <c r="I32" s="8">
        <v>444</v>
      </c>
      <c r="J32" s="8">
        <v>478</v>
      </c>
      <c r="K32" s="8">
        <v>516</v>
      </c>
    </row>
    <row r="33" spans="1:11" x14ac:dyDescent="0.25">
      <c r="A33" s="3" t="s">
        <v>357</v>
      </c>
      <c r="B33" s="8">
        <v>193</v>
      </c>
      <c r="C33" s="8">
        <v>235</v>
      </c>
      <c r="D33" s="8">
        <v>251</v>
      </c>
      <c r="E33" s="8">
        <v>308</v>
      </c>
      <c r="F33" s="8">
        <v>265</v>
      </c>
      <c r="G33" s="8">
        <v>258</v>
      </c>
      <c r="H33" s="8">
        <v>265</v>
      </c>
      <c r="I33" s="8">
        <v>328</v>
      </c>
      <c r="J33" s="8">
        <v>336</v>
      </c>
      <c r="K33" s="8">
        <v>362</v>
      </c>
    </row>
    <row r="34" spans="1:11" x14ac:dyDescent="0.25">
      <c r="A34" s="2" t="s">
        <v>358</v>
      </c>
      <c r="B34" s="8">
        <v>24027</v>
      </c>
      <c r="C34" s="8">
        <v>24011</v>
      </c>
      <c r="D34" s="8">
        <v>24343</v>
      </c>
      <c r="E34" s="8">
        <v>26749</v>
      </c>
      <c r="F34" s="8">
        <v>23163</v>
      </c>
      <c r="G34" s="8">
        <v>25115</v>
      </c>
      <c r="H34" s="8">
        <v>22779</v>
      </c>
      <c r="I34" s="8">
        <v>25484</v>
      </c>
      <c r="J34" s="8">
        <v>27094</v>
      </c>
      <c r="K34" s="8">
        <v>26897</v>
      </c>
    </row>
    <row r="35" spans="1:11" x14ac:dyDescent="0.25">
      <c r="A35" s="3" t="s">
        <v>359</v>
      </c>
      <c r="B35" s="8">
        <v>2199</v>
      </c>
      <c r="C35" s="8">
        <v>2146</v>
      </c>
      <c r="D35" s="8">
        <v>2102</v>
      </c>
      <c r="E35" s="8">
        <v>2319</v>
      </c>
      <c r="F35" s="8">
        <v>2214</v>
      </c>
      <c r="G35" s="8">
        <v>2428</v>
      </c>
      <c r="H35" s="8">
        <v>2113</v>
      </c>
      <c r="I35" s="8">
        <v>2396</v>
      </c>
      <c r="J35" s="8">
        <v>2620</v>
      </c>
      <c r="K35" s="8">
        <v>2506</v>
      </c>
    </row>
    <row r="36" spans="1:11" x14ac:dyDescent="0.25">
      <c r="A36" s="3" t="s">
        <v>360</v>
      </c>
      <c r="B36" s="8">
        <v>1789</v>
      </c>
      <c r="C36" s="8">
        <v>1776</v>
      </c>
      <c r="D36" s="8">
        <v>1882</v>
      </c>
      <c r="E36" s="8">
        <v>2147</v>
      </c>
      <c r="F36" s="8">
        <v>1918</v>
      </c>
      <c r="G36" s="8">
        <v>2063</v>
      </c>
      <c r="H36" s="8">
        <v>1779</v>
      </c>
      <c r="I36" s="8">
        <v>2016</v>
      </c>
      <c r="J36" s="8">
        <v>2170</v>
      </c>
      <c r="K36" s="8">
        <v>2089</v>
      </c>
    </row>
    <row r="37" spans="1:11" x14ac:dyDescent="0.25">
      <c r="A37" s="3" t="s">
        <v>361</v>
      </c>
      <c r="B37" s="8">
        <v>7503</v>
      </c>
      <c r="C37" s="8">
        <v>7309</v>
      </c>
      <c r="D37" s="8">
        <v>7364</v>
      </c>
      <c r="E37" s="8">
        <v>7929</v>
      </c>
      <c r="F37" s="8">
        <v>6915</v>
      </c>
      <c r="G37" s="8">
        <v>7371</v>
      </c>
      <c r="H37" s="8">
        <v>6878</v>
      </c>
      <c r="I37" s="8">
        <v>7621</v>
      </c>
      <c r="J37" s="8">
        <v>8162</v>
      </c>
      <c r="K37" s="8">
        <v>7750</v>
      </c>
    </row>
    <row r="38" spans="1:11" x14ac:dyDescent="0.25">
      <c r="A38" s="3" t="s">
        <v>362</v>
      </c>
      <c r="B38" s="8">
        <v>6113</v>
      </c>
      <c r="C38" s="8">
        <v>6171</v>
      </c>
      <c r="D38" s="8">
        <v>6256</v>
      </c>
      <c r="E38" s="8">
        <v>6929</v>
      </c>
      <c r="F38" s="8">
        <v>6150</v>
      </c>
      <c r="G38" s="8">
        <v>6562</v>
      </c>
      <c r="H38" s="8">
        <v>5789</v>
      </c>
      <c r="I38" s="8">
        <v>6633</v>
      </c>
      <c r="J38" s="8">
        <v>7038</v>
      </c>
      <c r="K38" s="8">
        <v>7212</v>
      </c>
    </row>
    <row r="39" spans="1:11" x14ac:dyDescent="0.25">
      <c r="A39" s="3" t="s">
        <v>363</v>
      </c>
      <c r="B39" s="8">
        <v>856</v>
      </c>
      <c r="C39" s="8">
        <v>933</v>
      </c>
      <c r="D39" s="8">
        <v>856</v>
      </c>
      <c r="E39" s="8">
        <v>948</v>
      </c>
      <c r="F39" s="8">
        <v>925</v>
      </c>
      <c r="G39" s="8">
        <v>938</v>
      </c>
      <c r="H39" s="8">
        <v>895</v>
      </c>
      <c r="I39" s="8">
        <v>1062</v>
      </c>
      <c r="J39" s="8">
        <v>986</v>
      </c>
      <c r="K39" s="8">
        <v>1110</v>
      </c>
    </row>
    <row r="40" spans="1:11" x14ac:dyDescent="0.25">
      <c r="A40" s="3" t="s">
        <v>364</v>
      </c>
      <c r="B40" s="8">
        <v>2169</v>
      </c>
      <c r="C40" s="8">
        <v>2284</v>
      </c>
      <c r="D40" s="8">
        <v>2347</v>
      </c>
      <c r="E40" s="8">
        <v>2456</v>
      </c>
      <c r="F40" s="8">
        <v>1979</v>
      </c>
      <c r="G40" s="8">
        <v>2203</v>
      </c>
      <c r="H40" s="8">
        <v>2233</v>
      </c>
      <c r="I40" s="8">
        <v>2384</v>
      </c>
      <c r="J40" s="8">
        <v>2229</v>
      </c>
      <c r="K40" s="8">
        <v>2382</v>
      </c>
    </row>
    <row r="41" spans="1:11" x14ac:dyDescent="0.25">
      <c r="A41" s="3" t="s">
        <v>365</v>
      </c>
      <c r="B41" s="8">
        <v>3398</v>
      </c>
      <c r="C41" s="8">
        <v>3392</v>
      </c>
      <c r="D41" s="8">
        <v>3536</v>
      </c>
      <c r="E41" s="8">
        <v>4021</v>
      </c>
      <c r="F41" s="8">
        <v>3062</v>
      </c>
      <c r="G41" s="8">
        <v>3550</v>
      </c>
      <c r="H41" s="8">
        <v>3092</v>
      </c>
      <c r="I41" s="8">
        <v>3372</v>
      </c>
      <c r="J41" s="8">
        <v>3889</v>
      </c>
      <c r="K41" s="8">
        <v>3848</v>
      </c>
    </row>
    <row r="42" spans="1:11" x14ac:dyDescent="0.25">
      <c r="A42" s="2" t="s">
        <v>366</v>
      </c>
      <c r="B42" s="8">
        <v>673</v>
      </c>
      <c r="C42" s="8">
        <v>666</v>
      </c>
      <c r="D42" s="8">
        <v>754</v>
      </c>
      <c r="E42" s="8">
        <v>805</v>
      </c>
      <c r="F42" s="8">
        <v>765</v>
      </c>
      <c r="G42" s="8">
        <v>835</v>
      </c>
      <c r="H42" s="8">
        <v>944</v>
      </c>
      <c r="I42" s="8">
        <v>809</v>
      </c>
      <c r="J42" s="8">
        <v>884</v>
      </c>
      <c r="K42" s="8">
        <v>838</v>
      </c>
    </row>
    <row r="43" spans="1:11" x14ac:dyDescent="0.25">
      <c r="A43" s="3" t="s">
        <v>367</v>
      </c>
      <c r="B43" s="8">
        <v>43</v>
      </c>
      <c r="C43" s="8">
        <v>34</v>
      </c>
      <c r="D43" s="8">
        <v>39</v>
      </c>
      <c r="E43" s="8">
        <v>36</v>
      </c>
      <c r="F43" s="8">
        <v>37</v>
      </c>
      <c r="G43" s="8">
        <v>41</v>
      </c>
      <c r="H43" s="8">
        <v>41</v>
      </c>
      <c r="I43" s="8">
        <v>64</v>
      </c>
      <c r="J43" s="8">
        <v>50</v>
      </c>
      <c r="K43" s="8">
        <v>63</v>
      </c>
    </row>
    <row r="44" spans="1:11" x14ac:dyDescent="0.25">
      <c r="A44" s="3" t="s">
        <v>368</v>
      </c>
      <c r="B44" s="8">
        <v>207</v>
      </c>
      <c r="C44" s="8">
        <v>189</v>
      </c>
      <c r="D44" s="8">
        <v>227</v>
      </c>
      <c r="E44" s="8">
        <v>243</v>
      </c>
      <c r="F44" s="8">
        <v>197</v>
      </c>
      <c r="G44" s="8">
        <v>217</v>
      </c>
      <c r="H44" s="8">
        <v>208</v>
      </c>
      <c r="I44" s="8">
        <v>238</v>
      </c>
      <c r="J44" s="8">
        <v>250</v>
      </c>
      <c r="K44" s="8">
        <v>216</v>
      </c>
    </row>
    <row r="45" spans="1:11" x14ac:dyDescent="0.25">
      <c r="A45" s="3" t="s">
        <v>369</v>
      </c>
      <c r="B45" s="8">
        <v>423</v>
      </c>
      <c r="C45" s="8">
        <v>443</v>
      </c>
      <c r="D45" s="8">
        <v>488</v>
      </c>
      <c r="E45" s="8">
        <v>526</v>
      </c>
      <c r="F45" s="8">
        <v>531</v>
      </c>
      <c r="G45" s="8">
        <v>545</v>
      </c>
      <c r="H45" s="8">
        <v>518</v>
      </c>
      <c r="I45" s="8">
        <v>489</v>
      </c>
      <c r="J45" s="8">
        <v>575</v>
      </c>
      <c r="K45" s="8">
        <v>551</v>
      </c>
    </row>
    <row r="46" spans="1:11" x14ac:dyDescent="0.25">
      <c r="A46" s="3" t="s">
        <v>370</v>
      </c>
      <c r="B46" s="8" t="s">
        <v>30</v>
      </c>
      <c r="C46" s="8" t="s">
        <v>30</v>
      </c>
      <c r="D46" s="8" t="s">
        <v>30</v>
      </c>
      <c r="E46" s="8" t="s">
        <v>30</v>
      </c>
      <c r="F46" s="8" t="s">
        <v>30</v>
      </c>
      <c r="G46" s="8">
        <v>32</v>
      </c>
      <c r="H46" s="8">
        <v>177</v>
      </c>
      <c r="I46" s="8">
        <v>18</v>
      </c>
      <c r="J46" s="8">
        <v>9</v>
      </c>
      <c r="K46" s="8">
        <v>8</v>
      </c>
    </row>
    <row r="47" spans="1:11" x14ac:dyDescent="0.25">
      <c r="A47" s="2" t="s">
        <v>371</v>
      </c>
      <c r="B47" s="8">
        <v>14481</v>
      </c>
      <c r="C47" s="8">
        <v>14508</v>
      </c>
      <c r="D47" s="8">
        <v>15466</v>
      </c>
      <c r="E47" s="8">
        <v>16126</v>
      </c>
      <c r="F47" s="8">
        <v>12708</v>
      </c>
      <c r="G47" s="8">
        <v>14131</v>
      </c>
      <c r="H47" s="8">
        <v>13544</v>
      </c>
      <c r="I47" s="8">
        <v>14322</v>
      </c>
      <c r="J47" s="8">
        <v>14944</v>
      </c>
      <c r="K47" s="8">
        <v>14807</v>
      </c>
    </row>
    <row r="48" spans="1:11" x14ac:dyDescent="0.25">
      <c r="A48" s="3" t="s">
        <v>372</v>
      </c>
      <c r="B48" s="8">
        <v>1519</v>
      </c>
      <c r="C48" s="8">
        <v>1511</v>
      </c>
      <c r="D48" s="8">
        <v>1612</v>
      </c>
      <c r="E48" s="8">
        <v>1823</v>
      </c>
      <c r="F48" s="8">
        <v>1580</v>
      </c>
      <c r="G48" s="8">
        <v>1757</v>
      </c>
      <c r="H48" s="8">
        <v>1718</v>
      </c>
      <c r="I48" s="8">
        <v>1831</v>
      </c>
      <c r="J48" s="8">
        <v>1942</v>
      </c>
      <c r="K48" s="8">
        <v>1852</v>
      </c>
    </row>
    <row r="49" spans="1:11" x14ac:dyDescent="0.25">
      <c r="A49" s="3" t="s">
        <v>373</v>
      </c>
      <c r="B49" s="8">
        <v>11674</v>
      </c>
      <c r="C49" s="8">
        <v>11766</v>
      </c>
      <c r="D49" s="8">
        <v>12561</v>
      </c>
      <c r="E49" s="8">
        <v>12958</v>
      </c>
      <c r="F49" s="8">
        <v>9783</v>
      </c>
      <c r="G49" s="8">
        <v>10963</v>
      </c>
      <c r="H49" s="8">
        <v>10548</v>
      </c>
      <c r="I49" s="8">
        <v>11032</v>
      </c>
      <c r="J49" s="8">
        <v>11353</v>
      </c>
      <c r="K49" s="8">
        <v>11196</v>
      </c>
    </row>
    <row r="50" spans="1:11" x14ac:dyDescent="0.25">
      <c r="A50" s="3" t="s">
        <v>374</v>
      </c>
      <c r="B50" s="8">
        <v>1288</v>
      </c>
      <c r="C50" s="8">
        <v>1231</v>
      </c>
      <c r="D50" s="8">
        <v>1293</v>
      </c>
      <c r="E50" s="8">
        <v>1345</v>
      </c>
      <c r="F50" s="8">
        <v>1345</v>
      </c>
      <c r="G50" s="8">
        <v>1411</v>
      </c>
      <c r="H50" s="8">
        <v>1278</v>
      </c>
      <c r="I50" s="8">
        <v>1459</v>
      </c>
      <c r="J50" s="8">
        <v>1649</v>
      </c>
      <c r="K50" s="8">
        <v>1759</v>
      </c>
    </row>
    <row r="51" spans="1:11" x14ac:dyDescent="0.25">
      <c r="A51" s="2" t="s">
        <v>375</v>
      </c>
      <c r="B51" s="8">
        <v>18275</v>
      </c>
      <c r="C51" s="8">
        <v>19333</v>
      </c>
      <c r="D51" s="8">
        <v>19051</v>
      </c>
      <c r="E51" s="8">
        <v>20799</v>
      </c>
      <c r="F51" s="8">
        <v>18073</v>
      </c>
      <c r="G51" s="8">
        <v>19739</v>
      </c>
      <c r="H51" s="8">
        <v>18713</v>
      </c>
      <c r="I51" s="8">
        <v>19683</v>
      </c>
      <c r="J51" s="8">
        <v>21212</v>
      </c>
      <c r="K51" s="8">
        <v>20987</v>
      </c>
    </row>
    <row r="52" spans="1:11" x14ac:dyDescent="0.25">
      <c r="A52" s="3" t="s">
        <v>376</v>
      </c>
      <c r="B52" s="8">
        <v>11405</v>
      </c>
      <c r="C52" s="8">
        <v>12287</v>
      </c>
      <c r="D52" s="8">
        <v>12041</v>
      </c>
      <c r="E52" s="8">
        <v>13213</v>
      </c>
      <c r="F52" s="8">
        <v>11551</v>
      </c>
      <c r="G52" s="8">
        <v>12738</v>
      </c>
      <c r="H52" s="8">
        <v>12297</v>
      </c>
      <c r="I52" s="8">
        <v>12879</v>
      </c>
      <c r="J52" s="8">
        <v>13935</v>
      </c>
      <c r="K52" s="8">
        <v>13854</v>
      </c>
    </row>
    <row r="53" spans="1:11" x14ac:dyDescent="0.25">
      <c r="A53" s="3" t="s">
        <v>377</v>
      </c>
      <c r="B53" s="8">
        <v>6705</v>
      </c>
      <c r="C53" s="8">
        <v>6819</v>
      </c>
      <c r="D53" s="8">
        <v>6789</v>
      </c>
      <c r="E53" s="8">
        <v>7364</v>
      </c>
      <c r="F53" s="8">
        <v>6344</v>
      </c>
      <c r="G53" s="8">
        <v>6850</v>
      </c>
      <c r="H53" s="8">
        <v>6228</v>
      </c>
      <c r="I53" s="8">
        <v>6565</v>
      </c>
      <c r="J53" s="8">
        <v>7051</v>
      </c>
      <c r="K53" s="8">
        <v>6950</v>
      </c>
    </row>
    <row r="54" spans="1:11" x14ac:dyDescent="0.25">
      <c r="A54" s="3" t="s">
        <v>409</v>
      </c>
      <c r="B54" s="8">
        <v>165</v>
      </c>
      <c r="C54" s="8">
        <v>227</v>
      </c>
      <c r="D54" s="8">
        <v>221</v>
      </c>
      <c r="E54" s="8">
        <v>222</v>
      </c>
      <c r="F54" s="8">
        <v>178</v>
      </c>
      <c r="G54" s="8">
        <v>151</v>
      </c>
      <c r="H54" s="8">
        <v>188</v>
      </c>
      <c r="I54" s="8">
        <v>239</v>
      </c>
      <c r="J54" s="8">
        <v>226</v>
      </c>
      <c r="K54" s="8">
        <v>183</v>
      </c>
    </row>
    <row r="55" spans="1:11" x14ac:dyDescent="0.25">
      <c r="A55" s="2" t="s">
        <v>378</v>
      </c>
      <c r="B55" s="8">
        <v>12764</v>
      </c>
      <c r="C55" s="8">
        <v>13350</v>
      </c>
      <c r="D55" s="8">
        <v>13687</v>
      </c>
      <c r="E55" s="8">
        <v>16085</v>
      </c>
      <c r="F55" s="8">
        <v>12973</v>
      </c>
      <c r="G55" s="8">
        <v>14747</v>
      </c>
      <c r="H55" s="8">
        <v>23365</v>
      </c>
      <c r="I55" s="8">
        <v>23709</v>
      </c>
      <c r="J55" s="8">
        <v>21131</v>
      </c>
      <c r="K55" s="8">
        <v>20720</v>
      </c>
    </row>
    <row r="56" spans="1:11" x14ac:dyDescent="0.25">
      <c r="A56" s="3" t="s">
        <v>379</v>
      </c>
      <c r="B56" s="8">
        <v>1662</v>
      </c>
      <c r="C56" s="8">
        <v>1580</v>
      </c>
      <c r="D56" s="8">
        <v>1590</v>
      </c>
      <c r="E56" s="8">
        <v>1775</v>
      </c>
      <c r="F56" s="8">
        <v>1526</v>
      </c>
      <c r="G56" s="8">
        <v>1756</v>
      </c>
      <c r="H56" s="8">
        <v>1664</v>
      </c>
      <c r="I56" s="8">
        <v>1643</v>
      </c>
      <c r="J56" s="8">
        <v>1802</v>
      </c>
      <c r="K56" s="8">
        <v>1844</v>
      </c>
    </row>
    <row r="57" spans="1:11" x14ac:dyDescent="0.25">
      <c r="A57" s="3" t="s">
        <v>380</v>
      </c>
      <c r="B57" s="8">
        <v>285</v>
      </c>
      <c r="C57" s="8">
        <v>258</v>
      </c>
      <c r="D57" s="8">
        <v>216</v>
      </c>
      <c r="E57" s="8">
        <v>272</v>
      </c>
      <c r="F57" s="8">
        <v>277</v>
      </c>
      <c r="G57" s="8">
        <v>257</v>
      </c>
      <c r="H57" s="8">
        <v>242</v>
      </c>
      <c r="I57" s="8">
        <v>352</v>
      </c>
      <c r="J57" s="8">
        <v>331</v>
      </c>
      <c r="K57" s="8">
        <v>337</v>
      </c>
    </row>
    <row r="58" spans="1:11" x14ac:dyDescent="0.25">
      <c r="A58" s="3" t="s">
        <v>381</v>
      </c>
      <c r="B58" s="8">
        <v>366</v>
      </c>
      <c r="C58" s="8">
        <v>340</v>
      </c>
      <c r="D58" s="8">
        <v>347</v>
      </c>
      <c r="E58" s="8">
        <v>317</v>
      </c>
      <c r="F58" s="8">
        <v>360</v>
      </c>
      <c r="G58" s="8">
        <v>343</v>
      </c>
      <c r="H58" s="8">
        <v>348</v>
      </c>
      <c r="I58" s="8">
        <v>373</v>
      </c>
      <c r="J58" s="8">
        <v>362</v>
      </c>
      <c r="K58" s="8">
        <v>366</v>
      </c>
    </row>
    <row r="59" spans="1:11" x14ac:dyDescent="0.25">
      <c r="A59" s="3" t="s">
        <v>382</v>
      </c>
      <c r="B59" s="8">
        <v>10312</v>
      </c>
      <c r="C59" s="8">
        <v>10996</v>
      </c>
      <c r="D59" s="8">
        <v>11416</v>
      </c>
      <c r="E59" s="8">
        <v>13560</v>
      </c>
      <c r="F59" s="8">
        <v>10525</v>
      </c>
      <c r="G59" s="8">
        <v>12244</v>
      </c>
      <c r="H59" s="8">
        <v>11509</v>
      </c>
      <c r="I59" s="8">
        <v>13266</v>
      </c>
      <c r="J59" s="8">
        <v>15048</v>
      </c>
      <c r="K59" s="8">
        <v>16239</v>
      </c>
    </row>
    <row r="60" spans="1:11" x14ac:dyDescent="0.25">
      <c r="A60" s="3" t="s">
        <v>383</v>
      </c>
      <c r="B60" s="8">
        <v>139</v>
      </c>
      <c r="C60" s="8">
        <v>176</v>
      </c>
      <c r="D60" s="8">
        <v>118</v>
      </c>
      <c r="E60" s="8">
        <v>161</v>
      </c>
      <c r="F60" s="8">
        <v>285</v>
      </c>
      <c r="G60" s="8">
        <v>147</v>
      </c>
      <c r="H60" s="8">
        <v>9602</v>
      </c>
      <c r="I60" s="8">
        <v>8075</v>
      </c>
      <c r="J60" s="8">
        <v>3588</v>
      </c>
      <c r="K60" s="8">
        <v>1934</v>
      </c>
    </row>
    <row r="61" spans="1:11" x14ac:dyDescent="0.25">
      <c r="A61" s="2" t="s">
        <v>384</v>
      </c>
      <c r="B61" s="8">
        <v>13621</v>
      </c>
      <c r="C61" s="8">
        <v>14519</v>
      </c>
      <c r="D61" s="8">
        <v>15526</v>
      </c>
      <c r="E61" s="8">
        <v>17452</v>
      </c>
      <c r="F61" s="8">
        <v>15288</v>
      </c>
      <c r="G61" s="8">
        <v>16834</v>
      </c>
      <c r="H61" s="8">
        <v>15260</v>
      </c>
      <c r="I61" s="8">
        <v>17433</v>
      </c>
      <c r="J61" s="8">
        <v>19543</v>
      </c>
      <c r="K61" s="8">
        <v>19566</v>
      </c>
    </row>
    <row r="62" spans="1:11" x14ac:dyDescent="0.25">
      <c r="A62" s="3" t="s">
        <v>385</v>
      </c>
      <c r="B62" s="8">
        <v>3331</v>
      </c>
      <c r="C62" s="8">
        <v>4071</v>
      </c>
      <c r="D62" s="8">
        <v>4676</v>
      </c>
      <c r="E62" s="8">
        <v>6082</v>
      </c>
      <c r="F62" s="8">
        <v>5786</v>
      </c>
      <c r="G62" s="8">
        <v>6422</v>
      </c>
      <c r="H62" s="8">
        <v>5911</v>
      </c>
      <c r="I62" s="8">
        <v>7469</v>
      </c>
      <c r="J62" s="8">
        <v>9214</v>
      </c>
      <c r="K62" s="8">
        <v>10218</v>
      </c>
    </row>
    <row r="63" spans="1:11" x14ac:dyDescent="0.25">
      <c r="A63" s="3" t="s">
        <v>386</v>
      </c>
      <c r="B63" s="8">
        <v>10290</v>
      </c>
      <c r="C63" s="8">
        <v>10448</v>
      </c>
      <c r="D63" s="8">
        <v>10850</v>
      </c>
      <c r="E63" s="8">
        <v>11370</v>
      </c>
      <c r="F63" s="8">
        <v>9502</v>
      </c>
      <c r="G63" s="8">
        <v>10412</v>
      </c>
      <c r="H63" s="8">
        <v>9349</v>
      </c>
      <c r="I63" s="8">
        <v>9964</v>
      </c>
      <c r="J63" s="8">
        <v>10329</v>
      </c>
      <c r="K63" s="8">
        <v>9348</v>
      </c>
    </row>
    <row r="64" spans="1:11" x14ac:dyDescent="0.25">
      <c r="A64" s="2" t="s">
        <v>154</v>
      </c>
      <c r="B64" s="8">
        <v>102564</v>
      </c>
      <c r="C64" s="8">
        <v>104431</v>
      </c>
      <c r="D64" s="8">
        <v>107949</v>
      </c>
      <c r="E64" s="8">
        <v>116879</v>
      </c>
      <c r="F64" s="8">
        <v>121277</v>
      </c>
      <c r="G64" s="8">
        <v>131735</v>
      </c>
      <c r="H64" s="8">
        <v>134650</v>
      </c>
      <c r="I64" s="8">
        <v>145745</v>
      </c>
      <c r="J64" s="8">
        <v>150973</v>
      </c>
      <c r="K64" s="8">
        <v>147174</v>
      </c>
    </row>
  </sheetData>
  <hyperlinks>
    <hyperlink ref="A2" location="'Cover page'!A1" display="'Cover page'!A1" xr:uid="{0AE1406B-AA59-44F0-AC50-3A7A7CF4AE41}"/>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B8BA1-7C4B-4AF4-9DEE-A3277B8A25FF}">
  <dimension ref="A1:K64"/>
  <sheetViews>
    <sheetView zoomScale="85" zoomScaleNormal="85" workbookViewId="0">
      <selection activeCell="B2" sqref="B2"/>
    </sheetView>
  </sheetViews>
  <sheetFormatPr defaultRowHeight="15" x14ac:dyDescent="0.25"/>
  <cols>
    <col min="1" max="1" width="56.42578125" bestFit="1" customWidth="1"/>
    <col min="2" max="2" width="17.42578125" bestFit="1" customWidth="1"/>
    <col min="3" max="9" width="7.85546875" bestFit="1" customWidth="1"/>
    <col min="10" max="10" width="8.71093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page'!$A$42</f>
        <v>Table 6.2. Claims (median compensation) by Agency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263</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333</v>
      </c>
      <c r="B8" s="10">
        <v>14063.5</v>
      </c>
      <c r="C8" s="10">
        <v>15076.5</v>
      </c>
      <c r="D8" s="10">
        <v>15075</v>
      </c>
      <c r="E8" s="10">
        <v>15100.5</v>
      </c>
      <c r="F8" s="10">
        <v>14365</v>
      </c>
      <c r="G8" s="10">
        <v>14478.5</v>
      </c>
      <c r="H8" s="10">
        <v>15168</v>
      </c>
      <c r="I8" s="10">
        <v>16329</v>
      </c>
      <c r="J8" s="10">
        <v>16715</v>
      </c>
      <c r="K8" s="10" t="s">
        <v>30</v>
      </c>
    </row>
    <row r="9" spans="1:11" x14ac:dyDescent="0.25">
      <c r="A9" s="3" t="s">
        <v>334</v>
      </c>
      <c r="B9" s="10">
        <v>12684</v>
      </c>
      <c r="C9" s="10">
        <v>13954</v>
      </c>
      <c r="D9" s="10">
        <v>13770</v>
      </c>
      <c r="E9" s="10">
        <v>13723.5</v>
      </c>
      <c r="F9" s="10">
        <v>12586.5</v>
      </c>
      <c r="G9" s="10">
        <v>12847.5</v>
      </c>
      <c r="H9" s="10">
        <v>14702.5</v>
      </c>
      <c r="I9" s="10">
        <v>15557</v>
      </c>
      <c r="J9" s="10">
        <v>15481.5</v>
      </c>
      <c r="K9" s="10" t="s">
        <v>30</v>
      </c>
    </row>
    <row r="10" spans="1:11" x14ac:dyDescent="0.25">
      <c r="A10" s="3" t="s">
        <v>335</v>
      </c>
      <c r="B10" s="10">
        <v>16408</v>
      </c>
      <c r="C10" s="10">
        <v>17280</v>
      </c>
      <c r="D10" s="10">
        <v>15019.5</v>
      </c>
      <c r="E10" s="10">
        <v>17110.5</v>
      </c>
      <c r="F10" s="10">
        <v>15327</v>
      </c>
      <c r="G10" s="10">
        <v>14526.5</v>
      </c>
      <c r="H10" s="10">
        <v>17964</v>
      </c>
      <c r="I10" s="10">
        <v>17205.5</v>
      </c>
      <c r="J10" s="10">
        <v>18241</v>
      </c>
      <c r="K10" s="10" t="s">
        <v>30</v>
      </c>
    </row>
    <row r="11" spans="1:11" x14ac:dyDescent="0.25">
      <c r="A11" s="3" t="s">
        <v>336</v>
      </c>
      <c r="B11" s="10">
        <v>7314.5</v>
      </c>
      <c r="C11" s="10">
        <v>12619</v>
      </c>
      <c r="D11" s="10">
        <v>10025</v>
      </c>
      <c r="E11" s="10">
        <v>6286</v>
      </c>
      <c r="F11" s="10">
        <v>6126</v>
      </c>
      <c r="G11" s="10">
        <v>6110</v>
      </c>
      <c r="H11" s="10">
        <v>5785</v>
      </c>
      <c r="I11" s="10">
        <v>7256</v>
      </c>
      <c r="J11" s="10">
        <v>8576.5</v>
      </c>
      <c r="K11" s="10" t="s">
        <v>30</v>
      </c>
    </row>
    <row r="12" spans="1:11" x14ac:dyDescent="0.25">
      <c r="A12" s="3" t="s">
        <v>337</v>
      </c>
      <c r="B12" s="10">
        <v>13896.5</v>
      </c>
      <c r="C12" s="10">
        <v>15161</v>
      </c>
      <c r="D12" s="10">
        <v>12247.5</v>
      </c>
      <c r="E12" s="10">
        <v>13109</v>
      </c>
      <c r="F12" s="10">
        <v>9628</v>
      </c>
      <c r="G12" s="10">
        <v>13905</v>
      </c>
      <c r="H12" s="10">
        <v>8825</v>
      </c>
      <c r="I12" s="10">
        <v>13815</v>
      </c>
      <c r="J12" s="10">
        <v>15909.5</v>
      </c>
      <c r="K12" s="10" t="s">
        <v>30</v>
      </c>
    </row>
    <row r="13" spans="1:11" x14ac:dyDescent="0.25">
      <c r="A13" s="3" t="s">
        <v>408</v>
      </c>
      <c r="B13" s="10">
        <v>15606</v>
      </c>
      <c r="C13" s="10">
        <v>16140.5</v>
      </c>
      <c r="D13" s="10">
        <v>17388.5</v>
      </c>
      <c r="E13" s="10">
        <v>16874</v>
      </c>
      <c r="F13" s="10">
        <v>18934</v>
      </c>
      <c r="G13" s="10">
        <v>16825</v>
      </c>
      <c r="H13" s="10">
        <v>16657</v>
      </c>
      <c r="I13" s="10">
        <v>18457</v>
      </c>
      <c r="J13" s="10">
        <v>19706</v>
      </c>
      <c r="K13" s="10" t="s">
        <v>30</v>
      </c>
    </row>
    <row r="14" spans="1:11" x14ac:dyDescent="0.25">
      <c r="A14" s="3" t="s">
        <v>338</v>
      </c>
      <c r="B14" s="10">
        <v>18662.5</v>
      </c>
      <c r="C14" s="10">
        <v>15642</v>
      </c>
      <c r="D14" s="10">
        <v>17717.5</v>
      </c>
      <c r="E14" s="10">
        <v>16372</v>
      </c>
      <c r="F14" s="10">
        <v>14991</v>
      </c>
      <c r="G14" s="10">
        <v>16771</v>
      </c>
      <c r="H14" s="10">
        <v>16176</v>
      </c>
      <c r="I14" s="10">
        <v>16854</v>
      </c>
      <c r="J14" s="10">
        <v>17319</v>
      </c>
      <c r="K14" s="10" t="s">
        <v>30</v>
      </c>
    </row>
    <row r="15" spans="1:11" x14ac:dyDescent="0.25">
      <c r="A15" s="3" t="s">
        <v>339</v>
      </c>
      <c r="B15" s="10">
        <v>11183</v>
      </c>
      <c r="C15" s="10">
        <v>23241</v>
      </c>
      <c r="D15" s="10">
        <v>12591</v>
      </c>
      <c r="E15" s="10">
        <v>16809</v>
      </c>
      <c r="F15" s="10">
        <v>19937.5</v>
      </c>
      <c r="G15" s="10">
        <v>28693</v>
      </c>
      <c r="H15" s="10">
        <v>13638</v>
      </c>
      <c r="I15" s="10">
        <v>19116</v>
      </c>
      <c r="J15" s="10">
        <v>16732.5</v>
      </c>
      <c r="K15" s="10" t="s">
        <v>30</v>
      </c>
    </row>
    <row r="16" spans="1:11" x14ac:dyDescent="0.25">
      <c r="A16" s="3" t="s">
        <v>340</v>
      </c>
      <c r="B16" s="10">
        <v>10668</v>
      </c>
      <c r="C16" s="10">
        <v>14379</v>
      </c>
      <c r="D16" s="10">
        <v>8729</v>
      </c>
      <c r="E16" s="10">
        <v>20117</v>
      </c>
      <c r="F16" s="10">
        <v>10083.5</v>
      </c>
      <c r="G16" s="10">
        <v>21141</v>
      </c>
      <c r="H16" s="10">
        <v>12320</v>
      </c>
      <c r="I16" s="10">
        <v>17413</v>
      </c>
      <c r="J16" s="10">
        <v>15293.5</v>
      </c>
      <c r="K16" s="10" t="s">
        <v>30</v>
      </c>
    </row>
    <row r="17" spans="1:11" x14ac:dyDescent="0.25">
      <c r="A17" s="3" t="s">
        <v>341</v>
      </c>
      <c r="B17" s="10">
        <v>14889.5</v>
      </c>
      <c r="C17" s="10">
        <v>15577</v>
      </c>
      <c r="D17" s="10">
        <v>16919.5</v>
      </c>
      <c r="E17" s="10">
        <v>17295</v>
      </c>
      <c r="F17" s="10">
        <v>16310</v>
      </c>
      <c r="G17" s="10">
        <v>15201</v>
      </c>
      <c r="H17" s="10">
        <v>16424</v>
      </c>
      <c r="I17" s="10">
        <v>17562</v>
      </c>
      <c r="J17" s="10">
        <v>16806</v>
      </c>
      <c r="K17" s="10" t="s">
        <v>30</v>
      </c>
    </row>
    <row r="18" spans="1:11" x14ac:dyDescent="0.25">
      <c r="A18" s="2" t="s">
        <v>342</v>
      </c>
      <c r="B18" s="10">
        <v>14497</v>
      </c>
      <c r="C18" s="10">
        <v>15904</v>
      </c>
      <c r="D18" s="10">
        <v>16258</v>
      </c>
      <c r="E18" s="10">
        <v>17190</v>
      </c>
      <c r="F18" s="10">
        <v>16650</v>
      </c>
      <c r="G18" s="10">
        <v>17354</v>
      </c>
      <c r="H18" s="10">
        <v>17994</v>
      </c>
      <c r="I18" s="10">
        <v>18502</v>
      </c>
      <c r="J18" s="10">
        <v>19531</v>
      </c>
      <c r="K18" s="10" t="s">
        <v>30</v>
      </c>
    </row>
    <row r="19" spans="1:11" x14ac:dyDescent="0.25">
      <c r="A19" s="3" t="s">
        <v>343</v>
      </c>
      <c r="B19" s="10">
        <v>22737</v>
      </c>
      <c r="C19" s="10">
        <v>27332</v>
      </c>
      <c r="D19" s="10">
        <v>24673</v>
      </c>
      <c r="E19" s="10">
        <v>27120</v>
      </c>
      <c r="F19" s="10">
        <v>25525</v>
      </c>
      <c r="G19" s="10">
        <v>34606.5</v>
      </c>
      <c r="H19" s="10">
        <v>31163</v>
      </c>
      <c r="I19" s="10">
        <v>29023</v>
      </c>
      <c r="J19" s="10">
        <v>31732.5</v>
      </c>
      <c r="K19" s="10" t="s">
        <v>30</v>
      </c>
    </row>
    <row r="20" spans="1:11" x14ac:dyDescent="0.25">
      <c r="A20" s="3" t="s">
        <v>344</v>
      </c>
      <c r="B20" s="10">
        <v>17915</v>
      </c>
      <c r="C20" s="10">
        <v>18498</v>
      </c>
      <c r="D20" s="10">
        <v>17404</v>
      </c>
      <c r="E20" s="10">
        <v>22374</v>
      </c>
      <c r="F20" s="10">
        <v>19326</v>
      </c>
      <c r="G20" s="10">
        <v>18520</v>
      </c>
      <c r="H20" s="10">
        <v>17113</v>
      </c>
      <c r="I20" s="10">
        <v>18623</v>
      </c>
      <c r="J20" s="10">
        <v>21043</v>
      </c>
      <c r="K20" s="10" t="s">
        <v>30</v>
      </c>
    </row>
    <row r="21" spans="1:11" x14ac:dyDescent="0.25">
      <c r="A21" s="3" t="s">
        <v>345</v>
      </c>
      <c r="B21" s="10">
        <v>11500</v>
      </c>
      <c r="C21" s="10">
        <v>12271.5</v>
      </c>
      <c r="D21" s="10">
        <v>11646</v>
      </c>
      <c r="E21" s="10">
        <v>13688</v>
      </c>
      <c r="F21" s="10">
        <v>13401</v>
      </c>
      <c r="G21" s="10">
        <v>13072.5</v>
      </c>
      <c r="H21" s="10">
        <v>12904</v>
      </c>
      <c r="I21" s="10">
        <v>13470</v>
      </c>
      <c r="J21" s="10">
        <v>14099</v>
      </c>
      <c r="K21" s="10" t="s">
        <v>30</v>
      </c>
    </row>
    <row r="22" spans="1:11" x14ac:dyDescent="0.25">
      <c r="A22" s="3" t="s">
        <v>346</v>
      </c>
      <c r="B22" s="10">
        <v>15346</v>
      </c>
      <c r="C22" s="10">
        <v>16321.5</v>
      </c>
      <c r="D22" s="10">
        <v>17197.5</v>
      </c>
      <c r="E22" s="10">
        <v>16930</v>
      </c>
      <c r="F22" s="10">
        <v>16194</v>
      </c>
      <c r="G22" s="10">
        <v>17613</v>
      </c>
      <c r="H22" s="10">
        <v>18797.5</v>
      </c>
      <c r="I22" s="10">
        <v>19187.5</v>
      </c>
      <c r="J22" s="10">
        <v>20861.5</v>
      </c>
      <c r="K22" s="10" t="s">
        <v>30</v>
      </c>
    </row>
    <row r="23" spans="1:11" x14ac:dyDescent="0.25">
      <c r="A23" s="3" t="s">
        <v>347</v>
      </c>
      <c r="B23" s="10">
        <v>11989</v>
      </c>
      <c r="C23" s="10">
        <v>11120.5</v>
      </c>
      <c r="D23" s="10">
        <v>14134</v>
      </c>
      <c r="E23" s="10">
        <v>23931.5</v>
      </c>
      <c r="F23" s="10">
        <v>26964</v>
      </c>
      <c r="G23" s="10">
        <v>23938</v>
      </c>
      <c r="H23" s="10">
        <v>26160.5</v>
      </c>
      <c r="I23" s="10">
        <v>25737.5</v>
      </c>
      <c r="J23" s="10">
        <v>26136.5</v>
      </c>
      <c r="K23" s="10" t="s">
        <v>30</v>
      </c>
    </row>
    <row r="24" spans="1:11" x14ac:dyDescent="0.25">
      <c r="A24" s="3" t="s">
        <v>348</v>
      </c>
      <c r="B24" s="10">
        <v>16124</v>
      </c>
      <c r="C24" s="10">
        <v>10993</v>
      </c>
      <c r="D24" s="10">
        <v>14941.5</v>
      </c>
      <c r="E24" s="10">
        <v>15173</v>
      </c>
      <c r="F24" s="10">
        <v>23498.5</v>
      </c>
      <c r="G24" s="10">
        <v>24077</v>
      </c>
      <c r="H24" s="10">
        <v>23055</v>
      </c>
      <c r="I24" s="10">
        <v>29327</v>
      </c>
      <c r="J24" s="10">
        <v>17898</v>
      </c>
      <c r="K24" s="10" t="s">
        <v>30</v>
      </c>
    </row>
    <row r="25" spans="1:11" x14ac:dyDescent="0.25">
      <c r="A25" s="3" t="s">
        <v>349</v>
      </c>
      <c r="B25" s="10">
        <v>11719.5</v>
      </c>
      <c r="C25" s="10">
        <v>15106.5</v>
      </c>
      <c r="D25" s="10">
        <v>17789</v>
      </c>
      <c r="E25" s="10">
        <v>12861.5</v>
      </c>
      <c r="F25" s="10">
        <v>18092.5</v>
      </c>
      <c r="G25" s="10">
        <v>19024</v>
      </c>
      <c r="H25" s="10">
        <v>19080.5</v>
      </c>
      <c r="I25" s="10">
        <v>18406</v>
      </c>
      <c r="J25" s="10">
        <v>13897</v>
      </c>
      <c r="K25" s="10" t="s">
        <v>30</v>
      </c>
    </row>
    <row r="26" spans="1:11" x14ac:dyDescent="0.25">
      <c r="A26" s="3" t="s">
        <v>350</v>
      </c>
      <c r="B26" s="10">
        <v>11767</v>
      </c>
      <c r="C26" s="10">
        <v>20052</v>
      </c>
      <c r="D26" s="10">
        <v>15966</v>
      </c>
      <c r="E26" s="10">
        <v>23472.5</v>
      </c>
      <c r="F26" s="10">
        <v>15515.5</v>
      </c>
      <c r="G26" s="10">
        <v>10975.5</v>
      </c>
      <c r="H26" s="10">
        <v>9517</v>
      </c>
      <c r="I26" s="10">
        <v>15981.5</v>
      </c>
      <c r="J26" s="10">
        <v>19791</v>
      </c>
      <c r="K26" s="10" t="s">
        <v>30</v>
      </c>
    </row>
    <row r="27" spans="1:11" x14ac:dyDescent="0.25">
      <c r="A27" s="2" t="s">
        <v>351</v>
      </c>
      <c r="B27" s="10">
        <v>13145</v>
      </c>
      <c r="C27" s="10">
        <v>13551</v>
      </c>
      <c r="D27" s="10">
        <v>13468.5</v>
      </c>
      <c r="E27" s="10">
        <v>13999</v>
      </c>
      <c r="F27" s="10">
        <v>14072</v>
      </c>
      <c r="G27" s="10">
        <v>14056.5</v>
      </c>
      <c r="H27" s="10">
        <v>14312.5</v>
      </c>
      <c r="I27" s="10">
        <v>15865</v>
      </c>
      <c r="J27" s="10">
        <v>17253</v>
      </c>
      <c r="K27" s="10" t="s">
        <v>30</v>
      </c>
    </row>
    <row r="28" spans="1:11" x14ac:dyDescent="0.25">
      <c r="A28" s="3" t="s">
        <v>352</v>
      </c>
      <c r="B28" s="10">
        <v>12075.5</v>
      </c>
      <c r="C28" s="10">
        <v>12687</v>
      </c>
      <c r="D28" s="10">
        <v>11827</v>
      </c>
      <c r="E28" s="10">
        <v>13635</v>
      </c>
      <c r="F28" s="10">
        <v>12523</v>
      </c>
      <c r="G28" s="10">
        <v>12804</v>
      </c>
      <c r="H28" s="10">
        <v>13165</v>
      </c>
      <c r="I28" s="10">
        <v>14460</v>
      </c>
      <c r="J28" s="10">
        <v>15069</v>
      </c>
      <c r="K28" s="10" t="s">
        <v>30</v>
      </c>
    </row>
    <row r="29" spans="1:11" x14ac:dyDescent="0.25">
      <c r="A29" s="3" t="s">
        <v>353</v>
      </c>
      <c r="B29" s="10">
        <v>9546</v>
      </c>
      <c r="C29" s="10">
        <v>11091</v>
      </c>
      <c r="D29" s="10">
        <v>10267</v>
      </c>
      <c r="E29" s="10">
        <v>9790.5</v>
      </c>
      <c r="F29" s="10">
        <v>10848</v>
      </c>
      <c r="G29" s="10">
        <v>10507.5</v>
      </c>
      <c r="H29" s="10">
        <v>11234</v>
      </c>
      <c r="I29" s="10">
        <v>12424</v>
      </c>
      <c r="J29" s="10">
        <v>13714</v>
      </c>
      <c r="K29" s="10" t="s">
        <v>30</v>
      </c>
    </row>
    <row r="30" spans="1:11" x14ac:dyDescent="0.25">
      <c r="A30" s="3" t="s">
        <v>354</v>
      </c>
      <c r="B30" s="10">
        <v>18773</v>
      </c>
      <c r="C30" s="10">
        <v>19475</v>
      </c>
      <c r="D30" s="10">
        <v>20139.5</v>
      </c>
      <c r="E30" s="10">
        <v>21164</v>
      </c>
      <c r="F30" s="10">
        <v>22005</v>
      </c>
      <c r="G30" s="10">
        <v>24448</v>
      </c>
      <c r="H30" s="10">
        <v>23463</v>
      </c>
      <c r="I30" s="10">
        <v>27482.5</v>
      </c>
      <c r="J30" s="10">
        <v>27047</v>
      </c>
      <c r="K30" s="10" t="s">
        <v>30</v>
      </c>
    </row>
    <row r="31" spans="1:11" x14ac:dyDescent="0.25">
      <c r="A31" s="3" t="s">
        <v>355</v>
      </c>
      <c r="B31" s="10">
        <v>13460</v>
      </c>
      <c r="C31" s="10">
        <v>12852</v>
      </c>
      <c r="D31" s="10">
        <v>13759</v>
      </c>
      <c r="E31" s="10">
        <v>13072</v>
      </c>
      <c r="F31" s="10">
        <v>12643</v>
      </c>
      <c r="G31" s="10">
        <v>12600</v>
      </c>
      <c r="H31" s="10">
        <v>13124</v>
      </c>
      <c r="I31" s="10">
        <v>15625.5</v>
      </c>
      <c r="J31" s="10">
        <v>15988</v>
      </c>
      <c r="K31" s="10" t="s">
        <v>30</v>
      </c>
    </row>
    <row r="32" spans="1:11" x14ac:dyDescent="0.25">
      <c r="A32" s="3" t="s">
        <v>356</v>
      </c>
      <c r="B32" s="10">
        <v>14638.5</v>
      </c>
      <c r="C32" s="10">
        <v>12715</v>
      </c>
      <c r="D32" s="10">
        <v>13244</v>
      </c>
      <c r="E32" s="10">
        <v>16036</v>
      </c>
      <c r="F32" s="10">
        <v>13482</v>
      </c>
      <c r="G32" s="10">
        <v>14337</v>
      </c>
      <c r="H32" s="10">
        <v>17778</v>
      </c>
      <c r="I32" s="10">
        <v>19293.5</v>
      </c>
      <c r="J32" s="10">
        <v>20628.5</v>
      </c>
      <c r="K32" s="10" t="s">
        <v>30</v>
      </c>
    </row>
    <row r="33" spans="1:11" x14ac:dyDescent="0.25">
      <c r="A33" s="3" t="s">
        <v>357</v>
      </c>
      <c r="B33" s="10">
        <v>16247</v>
      </c>
      <c r="C33" s="10">
        <v>17353</v>
      </c>
      <c r="D33" s="10">
        <v>17455</v>
      </c>
      <c r="E33" s="10">
        <v>14143.5</v>
      </c>
      <c r="F33" s="10">
        <v>15222</v>
      </c>
      <c r="G33" s="10">
        <v>15020</v>
      </c>
      <c r="H33" s="10">
        <v>16093</v>
      </c>
      <c r="I33" s="10">
        <v>17369.5</v>
      </c>
      <c r="J33" s="10">
        <v>17063</v>
      </c>
      <c r="K33" s="10" t="s">
        <v>30</v>
      </c>
    </row>
    <row r="34" spans="1:11" x14ac:dyDescent="0.25">
      <c r="A34" s="2" t="s">
        <v>358</v>
      </c>
      <c r="B34" s="10">
        <v>10984</v>
      </c>
      <c r="C34" s="10">
        <v>11945.5</v>
      </c>
      <c r="D34" s="10">
        <v>12350</v>
      </c>
      <c r="E34" s="10">
        <v>12513</v>
      </c>
      <c r="F34" s="10">
        <v>11677</v>
      </c>
      <c r="G34" s="10">
        <v>12257</v>
      </c>
      <c r="H34" s="10">
        <v>12931</v>
      </c>
      <c r="I34" s="10">
        <v>13918</v>
      </c>
      <c r="J34" s="10">
        <v>14718</v>
      </c>
      <c r="K34" s="10" t="s">
        <v>30</v>
      </c>
    </row>
    <row r="35" spans="1:11" x14ac:dyDescent="0.25">
      <c r="A35" s="3" t="s">
        <v>359</v>
      </c>
      <c r="B35" s="10">
        <v>7749.5</v>
      </c>
      <c r="C35" s="10">
        <v>7670</v>
      </c>
      <c r="D35" s="10">
        <v>8311</v>
      </c>
      <c r="E35" s="10">
        <v>8701.5</v>
      </c>
      <c r="F35" s="10">
        <v>7954.5</v>
      </c>
      <c r="G35" s="10">
        <v>8337.5</v>
      </c>
      <c r="H35" s="10">
        <v>8786</v>
      </c>
      <c r="I35" s="10">
        <v>9591.5</v>
      </c>
      <c r="J35" s="10">
        <v>9578</v>
      </c>
      <c r="K35" s="10" t="s">
        <v>30</v>
      </c>
    </row>
    <row r="36" spans="1:11" x14ac:dyDescent="0.25">
      <c r="A36" s="3" t="s">
        <v>360</v>
      </c>
      <c r="B36" s="10">
        <v>11638</v>
      </c>
      <c r="C36" s="10">
        <v>13265.5</v>
      </c>
      <c r="D36" s="10">
        <v>13209</v>
      </c>
      <c r="E36" s="10">
        <v>13258</v>
      </c>
      <c r="F36" s="10">
        <v>13090</v>
      </c>
      <c r="G36" s="10">
        <v>12891</v>
      </c>
      <c r="H36" s="10">
        <v>14560.5</v>
      </c>
      <c r="I36" s="10">
        <v>15700</v>
      </c>
      <c r="J36" s="10">
        <v>16557.5</v>
      </c>
      <c r="K36" s="10" t="s">
        <v>30</v>
      </c>
    </row>
    <row r="37" spans="1:11" x14ac:dyDescent="0.25">
      <c r="A37" s="3" t="s">
        <v>361</v>
      </c>
      <c r="B37" s="10">
        <v>11843</v>
      </c>
      <c r="C37" s="10">
        <v>12688</v>
      </c>
      <c r="D37" s="10">
        <v>13093.5</v>
      </c>
      <c r="E37" s="10">
        <v>13248</v>
      </c>
      <c r="F37" s="10">
        <v>12114</v>
      </c>
      <c r="G37" s="10">
        <v>12707.5</v>
      </c>
      <c r="H37" s="10">
        <v>12777</v>
      </c>
      <c r="I37" s="10">
        <v>14196</v>
      </c>
      <c r="J37" s="10">
        <v>15328</v>
      </c>
      <c r="K37" s="10" t="s">
        <v>30</v>
      </c>
    </row>
    <row r="38" spans="1:11" x14ac:dyDescent="0.25">
      <c r="A38" s="3" t="s">
        <v>362</v>
      </c>
      <c r="B38" s="10">
        <v>9773</v>
      </c>
      <c r="C38" s="10">
        <v>10443</v>
      </c>
      <c r="D38" s="10">
        <v>11179</v>
      </c>
      <c r="E38" s="10">
        <v>11592</v>
      </c>
      <c r="F38" s="10">
        <v>10841.5</v>
      </c>
      <c r="G38" s="10">
        <v>11525</v>
      </c>
      <c r="H38" s="10">
        <v>12173</v>
      </c>
      <c r="I38" s="10">
        <v>12994</v>
      </c>
      <c r="J38" s="10">
        <v>14566</v>
      </c>
      <c r="K38" s="10" t="s">
        <v>30</v>
      </c>
    </row>
    <row r="39" spans="1:11" x14ac:dyDescent="0.25">
      <c r="A39" s="3" t="s">
        <v>363</v>
      </c>
      <c r="B39" s="10">
        <v>7255</v>
      </c>
      <c r="C39" s="10">
        <v>9132</v>
      </c>
      <c r="D39" s="10">
        <v>8961</v>
      </c>
      <c r="E39" s="10">
        <v>8685</v>
      </c>
      <c r="F39" s="10">
        <v>8358</v>
      </c>
      <c r="G39" s="10">
        <v>8704</v>
      </c>
      <c r="H39" s="10">
        <v>9682</v>
      </c>
      <c r="I39" s="10">
        <v>10197.5</v>
      </c>
      <c r="J39" s="10">
        <v>10001.5</v>
      </c>
      <c r="K39" s="10" t="s">
        <v>30</v>
      </c>
    </row>
    <row r="40" spans="1:11" x14ac:dyDescent="0.25">
      <c r="A40" s="3" t="s">
        <v>364</v>
      </c>
      <c r="B40" s="10">
        <v>17456.5</v>
      </c>
      <c r="C40" s="10">
        <v>17891</v>
      </c>
      <c r="D40" s="10">
        <v>18450</v>
      </c>
      <c r="E40" s="10">
        <v>17741</v>
      </c>
      <c r="F40" s="10">
        <v>17664</v>
      </c>
      <c r="G40" s="10">
        <v>18423</v>
      </c>
      <c r="H40" s="10">
        <v>20138</v>
      </c>
      <c r="I40" s="10">
        <v>20084</v>
      </c>
      <c r="J40" s="10">
        <v>21688</v>
      </c>
      <c r="K40" s="10" t="s">
        <v>30</v>
      </c>
    </row>
    <row r="41" spans="1:11" x14ac:dyDescent="0.25">
      <c r="A41" s="3" t="s">
        <v>365</v>
      </c>
      <c r="B41" s="10">
        <v>12335</v>
      </c>
      <c r="C41" s="10">
        <v>13397</v>
      </c>
      <c r="D41" s="10">
        <v>14057</v>
      </c>
      <c r="E41" s="10">
        <v>13747</v>
      </c>
      <c r="F41" s="10">
        <v>12835</v>
      </c>
      <c r="G41" s="10">
        <v>13914.5</v>
      </c>
      <c r="H41" s="10">
        <v>14812.5</v>
      </c>
      <c r="I41" s="10">
        <v>16121</v>
      </c>
      <c r="J41" s="10">
        <v>15597</v>
      </c>
      <c r="K41" s="10" t="s">
        <v>30</v>
      </c>
    </row>
    <row r="42" spans="1:11" x14ac:dyDescent="0.25">
      <c r="A42" s="2" t="s">
        <v>366</v>
      </c>
      <c r="B42" s="10">
        <v>6158</v>
      </c>
      <c r="C42" s="10">
        <v>7952.5</v>
      </c>
      <c r="D42" s="10">
        <v>8761</v>
      </c>
      <c r="E42" s="10">
        <v>8036</v>
      </c>
      <c r="F42" s="10">
        <v>6652</v>
      </c>
      <c r="G42" s="10">
        <v>7174</v>
      </c>
      <c r="H42" s="10">
        <v>8564.5</v>
      </c>
      <c r="I42" s="10">
        <v>7523</v>
      </c>
      <c r="J42" s="10">
        <v>7889.5</v>
      </c>
      <c r="K42" s="10" t="s">
        <v>30</v>
      </c>
    </row>
    <row r="43" spans="1:11" x14ac:dyDescent="0.25">
      <c r="A43" s="3" t="s">
        <v>367</v>
      </c>
      <c r="B43" s="10">
        <v>9299.5</v>
      </c>
      <c r="C43" s="10">
        <v>7569</v>
      </c>
      <c r="D43" s="10">
        <v>3691</v>
      </c>
      <c r="E43" s="10">
        <v>4000</v>
      </c>
      <c r="F43" s="10">
        <v>3434</v>
      </c>
      <c r="G43" s="10">
        <v>9893</v>
      </c>
      <c r="H43" s="10">
        <v>5333</v>
      </c>
      <c r="I43" s="10">
        <v>7289</v>
      </c>
      <c r="J43" s="10">
        <v>6723</v>
      </c>
      <c r="K43" s="10" t="s">
        <v>30</v>
      </c>
    </row>
    <row r="44" spans="1:11" x14ac:dyDescent="0.25">
      <c r="A44" s="3" t="s">
        <v>368</v>
      </c>
      <c r="B44" s="10">
        <v>6061.5</v>
      </c>
      <c r="C44" s="10">
        <v>7606</v>
      </c>
      <c r="D44" s="10">
        <v>7372</v>
      </c>
      <c r="E44" s="10">
        <v>11098</v>
      </c>
      <c r="F44" s="10">
        <v>6867</v>
      </c>
      <c r="G44" s="10">
        <v>6113</v>
      </c>
      <c r="H44" s="10">
        <v>8296</v>
      </c>
      <c r="I44" s="10">
        <v>8119</v>
      </c>
      <c r="J44" s="10">
        <v>8977.5</v>
      </c>
      <c r="K44" s="10" t="s">
        <v>30</v>
      </c>
    </row>
    <row r="45" spans="1:11" x14ac:dyDescent="0.25">
      <c r="A45" s="3" t="s">
        <v>369</v>
      </c>
      <c r="B45" s="10">
        <v>5952</v>
      </c>
      <c r="C45" s="10">
        <v>8054</v>
      </c>
      <c r="D45" s="10">
        <v>9492</v>
      </c>
      <c r="E45" s="10">
        <v>7384.5</v>
      </c>
      <c r="F45" s="10">
        <v>6755</v>
      </c>
      <c r="G45" s="10">
        <v>7190</v>
      </c>
      <c r="H45" s="10">
        <v>6145.5</v>
      </c>
      <c r="I45" s="10">
        <v>6675</v>
      </c>
      <c r="J45" s="10">
        <v>7349</v>
      </c>
      <c r="K45" s="10" t="s">
        <v>30</v>
      </c>
    </row>
    <row r="46" spans="1:11" x14ac:dyDescent="0.25">
      <c r="A46" s="3" t="s">
        <v>370</v>
      </c>
      <c r="B46" s="10" t="s">
        <v>30</v>
      </c>
      <c r="C46" s="10" t="s">
        <v>30</v>
      </c>
      <c r="D46" s="10" t="s">
        <v>30</v>
      </c>
      <c r="E46" s="10" t="s">
        <v>30</v>
      </c>
      <c r="F46" s="10" t="s">
        <v>30</v>
      </c>
      <c r="G46" s="10">
        <v>9920.5</v>
      </c>
      <c r="H46" s="10">
        <v>28039</v>
      </c>
      <c r="I46" s="10">
        <v>33693</v>
      </c>
      <c r="J46" s="10">
        <v>127135</v>
      </c>
      <c r="K46" s="10" t="s">
        <v>30</v>
      </c>
    </row>
    <row r="47" spans="1:11" x14ac:dyDescent="0.25">
      <c r="A47" s="2" t="s">
        <v>371</v>
      </c>
      <c r="B47" s="10">
        <v>11716</v>
      </c>
      <c r="C47" s="10">
        <v>12663</v>
      </c>
      <c r="D47" s="10">
        <v>13332</v>
      </c>
      <c r="E47" s="10">
        <v>13366</v>
      </c>
      <c r="F47" s="10">
        <v>11646</v>
      </c>
      <c r="G47" s="10">
        <v>11609</v>
      </c>
      <c r="H47" s="10">
        <v>12517</v>
      </c>
      <c r="I47" s="10">
        <v>13029.5</v>
      </c>
      <c r="J47" s="10">
        <v>13704.5</v>
      </c>
      <c r="K47" s="10" t="s">
        <v>30</v>
      </c>
    </row>
    <row r="48" spans="1:11" x14ac:dyDescent="0.25">
      <c r="A48" s="3" t="s">
        <v>372</v>
      </c>
      <c r="B48" s="10">
        <v>12019</v>
      </c>
      <c r="C48" s="10">
        <v>13534.5</v>
      </c>
      <c r="D48" s="10">
        <v>14644</v>
      </c>
      <c r="E48" s="10">
        <v>16856</v>
      </c>
      <c r="F48" s="10">
        <v>14643</v>
      </c>
      <c r="G48" s="10">
        <v>12838</v>
      </c>
      <c r="H48" s="10">
        <v>15852</v>
      </c>
      <c r="I48" s="10">
        <v>15168</v>
      </c>
      <c r="J48" s="10">
        <v>16035.5</v>
      </c>
      <c r="K48" s="10" t="s">
        <v>30</v>
      </c>
    </row>
    <row r="49" spans="1:11" x14ac:dyDescent="0.25">
      <c r="A49" s="3" t="s">
        <v>373</v>
      </c>
      <c r="B49" s="10">
        <v>12120</v>
      </c>
      <c r="C49" s="10">
        <v>13200.5</v>
      </c>
      <c r="D49" s="10">
        <v>13912</v>
      </c>
      <c r="E49" s="10">
        <v>13838.5</v>
      </c>
      <c r="F49" s="10">
        <v>11958</v>
      </c>
      <c r="G49" s="10">
        <v>12020.5</v>
      </c>
      <c r="H49" s="10">
        <v>12903</v>
      </c>
      <c r="I49" s="10">
        <v>13559</v>
      </c>
      <c r="J49" s="10">
        <v>14043</v>
      </c>
      <c r="K49" s="10" t="s">
        <v>30</v>
      </c>
    </row>
    <row r="50" spans="1:11" x14ac:dyDescent="0.25">
      <c r="A50" s="3" t="s">
        <v>374</v>
      </c>
      <c r="B50" s="10">
        <v>6636.5</v>
      </c>
      <c r="C50" s="10">
        <v>7605</v>
      </c>
      <c r="D50" s="10">
        <v>6537</v>
      </c>
      <c r="E50" s="10">
        <v>5935</v>
      </c>
      <c r="F50" s="10">
        <v>6132</v>
      </c>
      <c r="G50" s="10">
        <v>6692</v>
      </c>
      <c r="H50" s="10">
        <v>6009</v>
      </c>
      <c r="I50" s="10">
        <v>7005</v>
      </c>
      <c r="J50" s="10">
        <v>9385</v>
      </c>
      <c r="K50" s="10" t="s">
        <v>30</v>
      </c>
    </row>
    <row r="51" spans="1:11" x14ac:dyDescent="0.25">
      <c r="A51" s="2" t="s">
        <v>375</v>
      </c>
      <c r="B51" s="10">
        <v>13581</v>
      </c>
      <c r="C51" s="10">
        <v>14418</v>
      </c>
      <c r="D51" s="10">
        <v>14899</v>
      </c>
      <c r="E51" s="10">
        <v>15325</v>
      </c>
      <c r="F51" s="10">
        <v>14806</v>
      </c>
      <c r="G51" s="10">
        <v>14471</v>
      </c>
      <c r="H51" s="10">
        <v>15656</v>
      </c>
      <c r="I51" s="10">
        <v>17262</v>
      </c>
      <c r="J51" s="10">
        <v>18356.5</v>
      </c>
      <c r="K51" s="10" t="s">
        <v>30</v>
      </c>
    </row>
    <row r="52" spans="1:11" x14ac:dyDescent="0.25">
      <c r="A52" s="3" t="s">
        <v>376</v>
      </c>
      <c r="B52" s="10">
        <v>13827</v>
      </c>
      <c r="C52" s="10">
        <v>14857</v>
      </c>
      <c r="D52" s="10">
        <v>15530.5</v>
      </c>
      <c r="E52" s="10">
        <v>15900</v>
      </c>
      <c r="F52" s="10">
        <v>15200</v>
      </c>
      <c r="G52" s="10">
        <v>15027</v>
      </c>
      <c r="H52" s="10">
        <v>16622</v>
      </c>
      <c r="I52" s="10">
        <v>17670</v>
      </c>
      <c r="J52" s="10">
        <v>19429</v>
      </c>
      <c r="K52" s="10" t="s">
        <v>30</v>
      </c>
    </row>
    <row r="53" spans="1:11" x14ac:dyDescent="0.25">
      <c r="A53" s="3" t="s">
        <v>377</v>
      </c>
      <c r="B53" s="10">
        <v>13092</v>
      </c>
      <c r="C53" s="10">
        <v>13552</v>
      </c>
      <c r="D53" s="10">
        <v>13843</v>
      </c>
      <c r="E53" s="10">
        <v>14123.5</v>
      </c>
      <c r="F53" s="10">
        <v>13770</v>
      </c>
      <c r="G53" s="10">
        <v>13216</v>
      </c>
      <c r="H53" s="10">
        <v>13782</v>
      </c>
      <c r="I53" s="10">
        <v>16282</v>
      </c>
      <c r="J53" s="10">
        <v>16194</v>
      </c>
      <c r="K53" s="10" t="s">
        <v>30</v>
      </c>
    </row>
    <row r="54" spans="1:11" x14ac:dyDescent="0.25">
      <c r="A54" s="3" t="s">
        <v>409</v>
      </c>
      <c r="B54" s="10">
        <v>21902</v>
      </c>
      <c r="C54" s="10">
        <v>19565.5</v>
      </c>
      <c r="D54" s="10">
        <v>15587</v>
      </c>
      <c r="E54" s="10">
        <v>24123</v>
      </c>
      <c r="F54" s="10">
        <v>24790</v>
      </c>
      <c r="G54" s="10">
        <v>28929</v>
      </c>
      <c r="H54" s="10">
        <v>21547</v>
      </c>
      <c r="I54" s="10">
        <v>21458</v>
      </c>
      <c r="J54" s="10">
        <v>20885</v>
      </c>
      <c r="K54" s="10" t="s">
        <v>30</v>
      </c>
    </row>
    <row r="55" spans="1:11" x14ac:dyDescent="0.25">
      <c r="A55" s="2" t="s">
        <v>378</v>
      </c>
      <c r="B55" s="10">
        <v>12347.5</v>
      </c>
      <c r="C55" s="10">
        <v>14035</v>
      </c>
      <c r="D55" s="10">
        <v>14940</v>
      </c>
      <c r="E55" s="10">
        <v>15533.5</v>
      </c>
      <c r="F55" s="10">
        <v>12329</v>
      </c>
      <c r="G55" s="10">
        <v>13250</v>
      </c>
      <c r="H55" s="10">
        <v>4295</v>
      </c>
      <c r="I55" s="10">
        <v>5735</v>
      </c>
      <c r="J55" s="10">
        <v>11876</v>
      </c>
      <c r="K55" s="10" t="s">
        <v>30</v>
      </c>
    </row>
    <row r="56" spans="1:11" x14ac:dyDescent="0.25">
      <c r="A56" s="3" t="s">
        <v>379</v>
      </c>
      <c r="B56" s="10">
        <v>10385</v>
      </c>
      <c r="C56" s="10">
        <v>11931</v>
      </c>
      <c r="D56" s="10">
        <v>11487</v>
      </c>
      <c r="E56" s="10">
        <v>11622.5</v>
      </c>
      <c r="F56" s="10">
        <v>11137</v>
      </c>
      <c r="G56" s="10">
        <v>10452</v>
      </c>
      <c r="H56" s="10">
        <v>11863</v>
      </c>
      <c r="I56" s="10">
        <v>11889.5</v>
      </c>
      <c r="J56" s="10">
        <v>12530.5</v>
      </c>
      <c r="K56" s="10" t="s">
        <v>30</v>
      </c>
    </row>
    <row r="57" spans="1:11" x14ac:dyDescent="0.25">
      <c r="A57" s="3" t="s">
        <v>380</v>
      </c>
      <c r="B57" s="10">
        <v>4536</v>
      </c>
      <c r="C57" s="10">
        <v>9289</v>
      </c>
      <c r="D57" s="10">
        <v>7070</v>
      </c>
      <c r="E57" s="10">
        <v>5922</v>
      </c>
      <c r="F57" s="10">
        <v>6634</v>
      </c>
      <c r="G57" s="10">
        <v>7047</v>
      </c>
      <c r="H57" s="10">
        <v>5485.5</v>
      </c>
      <c r="I57" s="10">
        <v>8656.5</v>
      </c>
      <c r="J57" s="10">
        <v>9544</v>
      </c>
      <c r="K57" s="10" t="s">
        <v>30</v>
      </c>
    </row>
    <row r="58" spans="1:11" x14ac:dyDescent="0.25">
      <c r="A58" s="3" t="s">
        <v>381</v>
      </c>
      <c r="B58" s="10">
        <v>10161</v>
      </c>
      <c r="C58" s="10">
        <v>11804</v>
      </c>
      <c r="D58" s="10">
        <v>12001</v>
      </c>
      <c r="E58" s="10">
        <v>13608</v>
      </c>
      <c r="F58" s="10">
        <v>10850.5</v>
      </c>
      <c r="G58" s="10">
        <v>13106</v>
      </c>
      <c r="H58" s="10">
        <v>14386.5</v>
      </c>
      <c r="I58" s="10">
        <v>14411</v>
      </c>
      <c r="J58" s="10">
        <v>15563</v>
      </c>
      <c r="K58" s="10" t="s">
        <v>30</v>
      </c>
    </row>
    <row r="59" spans="1:11" x14ac:dyDescent="0.25">
      <c r="A59" s="3" t="s">
        <v>382</v>
      </c>
      <c r="B59" s="10">
        <v>13424</v>
      </c>
      <c r="C59" s="10">
        <v>14950</v>
      </c>
      <c r="D59" s="10">
        <v>16310</v>
      </c>
      <c r="E59" s="10">
        <v>16901.5</v>
      </c>
      <c r="F59" s="10">
        <v>13060</v>
      </c>
      <c r="G59" s="10">
        <v>14199.5</v>
      </c>
      <c r="H59" s="10">
        <v>16115</v>
      </c>
      <c r="I59" s="10">
        <v>17557</v>
      </c>
      <c r="J59" s="10">
        <v>19112</v>
      </c>
      <c r="K59" s="10" t="s">
        <v>30</v>
      </c>
    </row>
    <row r="60" spans="1:11" x14ac:dyDescent="0.25">
      <c r="A60" s="3" t="s">
        <v>383</v>
      </c>
      <c r="B60" s="10">
        <v>6623.5</v>
      </c>
      <c r="C60" s="10">
        <v>7275.5</v>
      </c>
      <c r="D60" s="10">
        <v>6319</v>
      </c>
      <c r="E60" s="10">
        <v>7212</v>
      </c>
      <c r="F60" s="10">
        <v>7403</v>
      </c>
      <c r="G60" s="10">
        <v>7364</v>
      </c>
      <c r="H60" s="10">
        <v>1878.5</v>
      </c>
      <c r="I60" s="10">
        <v>1908</v>
      </c>
      <c r="J60" s="10">
        <v>1865</v>
      </c>
      <c r="K60" s="10" t="s">
        <v>30</v>
      </c>
    </row>
    <row r="61" spans="1:11" x14ac:dyDescent="0.25">
      <c r="A61" s="2" t="s">
        <v>384</v>
      </c>
      <c r="B61" s="10">
        <v>17207</v>
      </c>
      <c r="C61" s="10">
        <v>18757</v>
      </c>
      <c r="D61" s="10">
        <v>20664</v>
      </c>
      <c r="E61" s="10">
        <v>23172</v>
      </c>
      <c r="F61" s="10">
        <v>25875</v>
      </c>
      <c r="G61" s="10">
        <v>27321</v>
      </c>
      <c r="H61" s="10">
        <v>29273.5</v>
      </c>
      <c r="I61" s="10">
        <v>32463</v>
      </c>
      <c r="J61" s="10">
        <v>35535</v>
      </c>
      <c r="K61" s="10" t="s">
        <v>30</v>
      </c>
    </row>
    <row r="62" spans="1:11" x14ac:dyDescent="0.25">
      <c r="A62" s="3" t="s">
        <v>385</v>
      </c>
      <c r="B62" s="10">
        <v>39448</v>
      </c>
      <c r="C62" s="10">
        <v>44056.5</v>
      </c>
      <c r="D62" s="10">
        <v>49798.5</v>
      </c>
      <c r="E62" s="10">
        <v>59503</v>
      </c>
      <c r="F62" s="10">
        <v>69051.5</v>
      </c>
      <c r="G62" s="10">
        <v>71069.5</v>
      </c>
      <c r="H62" s="10">
        <v>83554</v>
      </c>
      <c r="I62" s="10">
        <v>81560</v>
      </c>
      <c r="J62" s="10">
        <v>75284.5</v>
      </c>
      <c r="K62" s="10" t="s">
        <v>30</v>
      </c>
    </row>
    <row r="63" spans="1:11" x14ac:dyDescent="0.25">
      <c r="A63" s="3" t="s">
        <v>386</v>
      </c>
      <c r="B63" s="10">
        <v>13981</v>
      </c>
      <c r="C63" s="10">
        <v>14155.5</v>
      </c>
      <c r="D63" s="10">
        <v>14752</v>
      </c>
      <c r="E63" s="10">
        <v>15313</v>
      </c>
      <c r="F63" s="10">
        <v>15705.5</v>
      </c>
      <c r="G63" s="10">
        <v>16438</v>
      </c>
      <c r="H63" s="10">
        <v>17135.5</v>
      </c>
      <c r="I63" s="10">
        <v>18086</v>
      </c>
      <c r="J63" s="10">
        <v>19206</v>
      </c>
      <c r="K63" s="10" t="s">
        <v>30</v>
      </c>
    </row>
    <row r="64" spans="1:11" x14ac:dyDescent="0.25">
      <c r="A64" s="2" t="s">
        <v>154</v>
      </c>
      <c r="B64" s="10">
        <v>12958</v>
      </c>
      <c r="C64" s="10">
        <v>14014.5</v>
      </c>
      <c r="D64" s="10">
        <v>14685</v>
      </c>
      <c r="E64" s="10">
        <v>15272.5</v>
      </c>
      <c r="F64" s="10">
        <v>15788</v>
      </c>
      <c r="G64" s="10">
        <v>16368</v>
      </c>
      <c r="H64" s="10">
        <v>14898</v>
      </c>
      <c r="I64" s="10">
        <v>16589</v>
      </c>
      <c r="J64" s="10">
        <v>19007</v>
      </c>
      <c r="K64" s="10" t="s">
        <v>30</v>
      </c>
    </row>
  </sheetData>
  <hyperlinks>
    <hyperlink ref="A2" location="'Cover page'!A1" display="'Cover page'!A1" xr:uid="{95DF6F86-B1E8-4BD0-B1AD-C6E213A701E1}"/>
  </hyperlinks>
  <pageMargins left="0.7" right="0.7" top="0.75" bottom="0.75"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F2FCA-C047-498A-AFF9-4236EA902828}">
  <dimension ref="A1:K64"/>
  <sheetViews>
    <sheetView zoomScale="85" zoomScaleNormal="85" workbookViewId="0">
      <selection activeCell="B2" sqref="B2"/>
    </sheetView>
  </sheetViews>
  <sheetFormatPr defaultRowHeight="15" x14ac:dyDescent="0.25"/>
  <cols>
    <col min="1" max="1" width="56.42578125" bestFit="1" customWidth="1"/>
    <col min="2" max="2" width="17.42578125" bestFit="1" customWidth="1"/>
    <col min="3" max="10" width="7.85546875" bestFit="1" customWidth="1"/>
    <col min="11" max="11" width="8.85546875" bestFit="1" customWidth="1"/>
    <col min="12" max="12" width="13.85546875" bestFit="1" customWidth="1"/>
    <col min="13" max="13" width="35.140625" bestFit="1" customWidth="1"/>
    <col min="14" max="14" width="13.85546875" bestFit="1" customWidth="1"/>
    <col min="15" max="15" width="35.140625" bestFit="1" customWidth="1"/>
    <col min="16" max="16" width="13.85546875" bestFit="1" customWidth="1"/>
    <col min="17" max="17" width="35.140625" bestFit="1" customWidth="1"/>
    <col min="18" max="18" width="13.85546875" bestFit="1" customWidth="1"/>
    <col min="19" max="19" width="35.140625" bestFit="1" customWidth="1"/>
    <col min="20" max="20" width="13.85546875" bestFit="1" customWidth="1"/>
    <col min="21" max="21" width="35.140625" bestFit="1" customWidth="1"/>
  </cols>
  <sheetData>
    <row r="1" spans="1:11" ht="18" thickBot="1" x14ac:dyDescent="0.35">
      <c r="A1" s="4" t="str">
        <f>'Cover page'!$A$43</f>
        <v>Table 6.3. Claims (median time lost) by Agency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264</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333</v>
      </c>
      <c r="B8" s="9">
        <v>5.6</v>
      </c>
      <c r="C8" s="9">
        <v>6.0049999999999999</v>
      </c>
      <c r="D8" s="9">
        <v>6.2</v>
      </c>
      <c r="E8" s="9">
        <v>6.21</v>
      </c>
      <c r="F8" s="9">
        <v>5.27</v>
      </c>
      <c r="G8" s="9">
        <v>5.85</v>
      </c>
      <c r="H8" s="9">
        <v>5.86</v>
      </c>
      <c r="I8" s="9">
        <v>5.6550000000000002</v>
      </c>
      <c r="J8" s="9">
        <v>6</v>
      </c>
      <c r="K8" s="9" t="s">
        <v>30</v>
      </c>
    </row>
    <row r="9" spans="1:11" x14ac:dyDescent="0.25">
      <c r="A9" s="3" t="s">
        <v>334</v>
      </c>
      <c r="B9" s="9">
        <v>5</v>
      </c>
      <c r="C9" s="9">
        <v>5.07</v>
      </c>
      <c r="D9" s="9">
        <v>5.335</v>
      </c>
      <c r="E9" s="9">
        <v>5</v>
      </c>
      <c r="F9" s="9">
        <v>3.9649999999999999</v>
      </c>
      <c r="G9" s="9">
        <v>4.46</v>
      </c>
      <c r="H9" s="9">
        <v>4.8</v>
      </c>
      <c r="I9" s="9">
        <v>4.9050000000000002</v>
      </c>
      <c r="J9" s="9">
        <v>4.7650000000000006</v>
      </c>
      <c r="K9" s="9" t="s">
        <v>30</v>
      </c>
    </row>
    <row r="10" spans="1:11" x14ac:dyDescent="0.25">
      <c r="A10" s="3" t="s">
        <v>335</v>
      </c>
      <c r="B10" s="9">
        <v>5.79</v>
      </c>
      <c r="C10" s="9">
        <v>7.18</v>
      </c>
      <c r="D10" s="9">
        <v>6</v>
      </c>
      <c r="E10" s="9">
        <v>8</v>
      </c>
      <c r="F10" s="9">
        <v>5.2149999999999999</v>
      </c>
      <c r="G10" s="9">
        <v>6</v>
      </c>
      <c r="H10" s="9">
        <v>6</v>
      </c>
      <c r="I10" s="9">
        <v>6.0950000000000006</v>
      </c>
      <c r="J10" s="9">
        <v>6.2</v>
      </c>
      <c r="K10" s="9" t="s">
        <v>30</v>
      </c>
    </row>
    <row r="11" spans="1:11" x14ac:dyDescent="0.25">
      <c r="A11" s="3" t="s">
        <v>336</v>
      </c>
      <c r="B11" s="9">
        <v>3.5</v>
      </c>
      <c r="C11" s="9">
        <v>7</v>
      </c>
      <c r="D11" s="9">
        <v>4.09</v>
      </c>
      <c r="E11" s="9">
        <v>3.0949999999999998</v>
      </c>
      <c r="F11" s="9">
        <v>3.8</v>
      </c>
      <c r="G11" s="9">
        <v>3</v>
      </c>
      <c r="H11" s="9">
        <v>3.86</v>
      </c>
      <c r="I11" s="9">
        <v>3.415</v>
      </c>
      <c r="J11" s="9">
        <v>3.99</v>
      </c>
      <c r="K11" s="9" t="s">
        <v>30</v>
      </c>
    </row>
    <row r="12" spans="1:11" x14ac:dyDescent="0.25">
      <c r="A12" s="3" t="s">
        <v>337</v>
      </c>
      <c r="B12" s="9">
        <v>5.57</v>
      </c>
      <c r="C12" s="9">
        <v>4.2</v>
      </c>
      <c r="D12" s="9">
        <v>5</v>
      </c>
      <c r="E12" s="9">
        <v>6.4350000000000005</v>
      </c>
      <c r="F12" s="9">
        <v>4</v>
      </c>
      <c r="G12" s="9">
        <v>6.54</v>
      </c>
      <c r="H12" s="9">
        <v>4.24</v>
      </c>
      <c r="I12" s="9">
        <v>5.68</v>
      </c>
      <c r="J12" s="9">
        <v>7.24</v>
      </c>
      <c r="K12" s="9" t="s">
        <v>30</v>
      </c>
    </row>
    <row r="13" spans="1:11" x14ac:dyDescent="0.25">
      <c r="A13" s="3" t="s">
        <v>408</v>
      </c>
      <c r="B13" s="9">
        <v>6.4</v>
      </c>
      <c r="C13" s="9">
        <v>7</v>
      </c>
      <c r="D13" s="9">
        <v>7.3250000000000002</v>
      </c>
      <c r="E13" s="9">
        <v>7</v>
      </c>
      <c r="F13" s="9">
        <v>7</v>
      </c>
      <c r="G13" s="9">
        <v>7</v>
      </c>
      <c r="H13" s="9">
        <v>7</v>
      </c>
      <c r="I13" s="9">
        <v>7</v>
      </c>
      <c r="J13" s="9">
        <v>7.38</v>
      </c>
      <c r="K13" s="9" t="s">
        <v>30</v>
      </c>
    </row>
    <row r="14" spans="1:11" x14ac:dyDescent="0.25">
      <c r="A14" s="3" t="s">
        <v>338</v>
      </c>
      <c r="B14" s="9">
        <v>6.22</v>
      </c>
      <c r="C14" s="9">
        <v>6.2</v>
      </c>
      <c r="D14" s="9">
        <v>7.2050000000000001</v>
      </c>
      <c r="E14" s="9">
        <v>7.21</v>
      </c>
      <c r="F14" s="9">
        <v>5.4</v>
      </c>
      <c r="G14" s="9">
        <v>6.5</v>
      </c>
      <c r="H14" s="9">
        <v>6.5</v>
      </c>
      <c r="I14" s="9">
        <v>5.25</v>
      </c>
      <c r="J14" s="9">
        <v>6.1</v>
      </c>
      <c r="K14" s="9" t="s">
        <v>30</v>
      </c>
    </row>
    <row r="15" spans="1:11" x14ac:dyDescent="0.25">
      <c r="A15" s="3" t="s">
        <v>339</v>
      </c>
      <c r="B15" s="9">
        <v>3.84</v>
      </c>
      <c r="C15" s="9">
        <v>5.86</v>
      </c>
      <c r="D15" s="9">
        <v>5.4</v>
      </c>
      <c r="E15" s="9">
        <v>12.1</v>
      </c>
      <c r="F15" s="9">
        <v>5.45</v>
      </c>
      <c r="G15" s="9">
        <v>9.2200000000000006</v>
      </c>
      <c r="H15" s="9">
        <v>6</v>
      </c>
      <c r="I15" s="9">
        <v>5.24</v>
      </c>
      <c r="J15" s="9">
        <v>6.625</v>
      </c>
      <c r="K15" s="9" t="s">
        <v>30</v>
      </c>
    </row>
    <row r="16" spans="1:11" x14ac:dyDescent="0.25">
      <c r="A16" s="3" t="s">
        <v>340</v>
      </c>
      <c r="B16" s="9">
        <v>4.58</v>
      </c>
      <c r="C16" s="9">
        <v>9.6349999999999998</v>
      </c>
      <c r="D16" s="9">
        <v>5.87</v>
      </c>
      <c r="E16" s="9">
        <v>11.6</v>
      </c>
      <c r="F16" s="9">
        <v>4.09</v>
      </c>
      <c r="G16" s="9">
        <v>7</v>
      </c>
      <c r="H16" s="9">
        <v>5.2949999999999999</v>
      </c>
      <c r="I16" s="9">
        <v>8.56</v>
      </c>
      <c r="J16" s="9">
        <v>5.875</v>
      </c>
      <c r="K16" s="9" t="s">
        <v>30</v>
      </c>
    </row>
    <row r="17" spans="1:11" x14ac:dyDescent="0.25">
      <c r="A17" s="3" t="s">
        <v>341</v>
      </c>
      <c r="B17" s="9">
        <v>5.46</v>
      </c>
      <c r="C17" s="9">
        <v>5.54</v>
      </c>
      <c r="D17" s="9">
        <v>6.2</v>
      </c>
      <c r="E17" s="9">
        <v>7</v>
      </c>
      <c r="F17" s="9">
        <v>6.4</v>
      </c>
      <c r="G17" s="9">
        <v>6</v>
      </c>
      <c r="H17" s="9">
        <v>7</v>
      </c>
      <c r="I17" s="9">
        <v>6</v>
      </c>
      <c r="J17" s="9">
        <v>5.82</v>
      </c>
      <c r="K17" s="9" t="s">
        <v>30</v>
      </c>
    </row>
    <row r="18" spans="1:11" x14ac:dyDescent="0.25">
      <c r="A18" s="2" t="s">
        <v>342</v>
      </c>
      <c r="B18" s="9">
        <v>7</v>
      </c>
      <c r="C18" s="9">
        <v>7.3949999999999996</v>
      </c>
      <c r="D18" s="9">
        <v>7.45</v>
      </c>
      <c r="E18" s="9">
        <v>7.6</v>
      </c>
      <c r="F18" s="9">
        <v>7.2</v>
      </c>
      <c r="G18" s="9">
        <v>7.94</v>
      </c>
      <c r="H18" s="9">
        <v>7.81</v>
      </c>
      <c r="I18" s="9">
        <v>7.8</v>
      </c>
      <c r="J18" s="9">
        <v>7.8</v>
      </c>
      <c r="K18" s="9" t="s">
        <v>30</v>
      </c>
    </row>
    <row r="19" spans="1:11" x14ac:dyDescent="0.25">
      <c r="A19" s="3" t="s">
        <v>343</v>
      </c>
      <c r="B19" s="9">
        <v>7.8</v>
      </c>
      <c r="C19" s="9">
        <v>10.6</v>
      </c>
      <c r="D19" s="9">
        <v>9</v>
      </c>
      <c r="E19" s="9">
        <v>9.4</v>
      </c>
      <c r="F19" s="9">
        <v>8.6</v>
      </c>
      <c r="G19" s="9">
        <v>12.6</v>
      </c>
      <c r="H19" s="9">
        <v>12.1</v>
      </c>
      <c r="I19" s="9">
        <v>9.4499999999999993</v>
      </c>
      <c r="J19" s="9">
        <v>10.239999999999998</v>
      </c>
      <c r="K19" s="9" t="s">
        <v>30</v>
      </c>
    </row>
    <row r="20" spans="1:11" x14ac:dyDescent="0.25">
      <c r="A20" s="3" t="s">
        <v>344</v>
      </c>
      <c r="B20" s="9">
        <v>7.1050000000000004</v>
      </c>
      <c r="C20" s="9">
        <v>7.2</v>
      </c>
      <c r="D20" s="9">
        <v>6.3949999999999996</v>
      </c>
      <c r="E20" s="9">
        <v>8.3000000000000007</v>
      </c>
      <c r="F20" s="9">
        <v>7.25</v>
      </c>
      <c r="G20" s="9">
        <v>6.4</v>
      </c>
      <c r="H20" s="9">
        <v>5.8</v>
      </c>
      <c r="I20" s="9">
        <v>6.4</v>
      </c>
      <c r="J20" s="9">
        <v>7.06</v>
      </c>
      <c r="K20" s="9" t="s">
        <v>30</v>
      </c>
    </row>
    <row r="21" spans="1:11" x14ac:dyDescent="0.25">
      <c r="A21" s="3" t="s">
        <v>345</v>
      </c>
      <c r="B21" s="9">
        <v>6.25</v>
      </c>
      <c r="C21" s="9">
        <v>6.4</v>
      </c>
      <c r="D21" s="9">
        <v>6.2</v>
      </c>
      <c r="E21" s="9">
        <v>7</v>
      </c>
      <c r="F21" s="9">
        <v>7</v>
      </c>
      <c r="G21" s="9">
        <v>6.99</v>
      </c>
      <c r="H21" s="9">
        <v>6.56</v>
      </c>
      <c r="I21" s="9">
        <v>6.4</v>
      </c>
      <c r="J21" s="9">
        <v>6.8</v>
      </c>
      <c r="K21" s="9" t="s">
        <v>30</v>
      </c>
    </row>
    <row r="22" spans="1:11" x14ac:dyDescent="0.25">
      <c r="A22" s="3" t="s">
        <v>346</v>
      </c>
      <c r="B22" s="9">
        <v>7.21</v>
      </c>
      <c r="C22" s="9">
        <v>7.7</v>
      </c>
      <c r="D22" s="9">
        <v>8</v>
      </c>
      <c r="E22" s="9">
        <v>7.6</v>
      </c>
      <c r="F22" s="9">
        <v>7</v>
      </c>
      <c r="G22" s="9">
        <v>8</v>
      </c>
      <c r="H22" s="9">
        <v>8.3699999999999992</v>
      </c>
      <c r="I22" s="9">
        <v>8.11</v>
      </c>
      <c r="J22" s="9">
        <v>8.17</v>
      </c>
      <c r="K22" s="9" t="s">
        <v>30</v>
      </c>
    </row>
    <row r="23" spans="1:11" x14ac:dyDescent="0.25">
      <c r="A23" s="3" t="s">
        <v>347</v>
      </c>
      <c r="B23" s="9">
        <v>5.4</v>
      </c>
      <c r="C23" s="9">
        <v>4.79</v>
      </c>
      <c r="D23" s="9">
        <v>5.9</v>
      </c>
      <c r="E23" s="9">
        <v>6.71</v>
      </c>
      <c r="F23" s="9">
        <v>7.0150000000000006</v>
      </c>
      <c r="G23" s="9">
        <v>7.3949999999999996</v>
      </c>
      <c r="H23" s="9">
        <v>7.7799999999999994</v>
      </c>
      <c r="I23" s="9">
        <v>6.9649999999999999</v>
      </c>
      <c r="J23" s="9">
        <v>7.1050000000000004</v>
      </c>
      <c r="K23" s="9" t="s">
        <v>30</v>
      </c>
    </row>
    <row r="24" spans="1:11" x14ac:dyDescent="0.25">
      <c r="A24" s="3" t="s">
        <v>348</v>
      </c>
      <c r="B24" s="9">
        <v>5</v>
      </c>
      <c r="C24" s="9">
        <v>5.1400000000000006</v>
      </c>
      <c r="D24" s="9">
        <v>6.79</v>
      </c>
      <c r="E24" s="9">
        <v>8</v>
      </c>
      <c r="F24" s="9">
        <v>8.5650000000000013</v>
      </c>
      <c r="G24" s="9">
        <v>5.3149999999999995</v>
      </c>
      <c r="H24" s="9">
        <v>4.5</v>
      </c>
      <c r="I24" s="9">
        <v>7.66</v>
      </c>
      <c r="J24" s="9">
        <v>5.94</v>
      </c>
      <c r="K24" s="9" t="s">
        <v>30</v>
      </c>
    </row>
    <row r="25" spans="1:11" x14ac:dyDescent="0.25">
      <c r="A25" s="3" t="s">
        <v>349</v>
      </c>
      <c r="B25" s="9">
        <v>5</v>
      </c>
      <c r="C25" s="9">
        <v>5.9950000000000001</v>
      </c>
      <c r="D25" s="9">
        <v>6</v>
      </c>
      <c r="E25" s="9">
        <v>5.9649999999999999</v>
      </c>
      <c r="F25" s="9">
        <v>7.49</v>
      </c>
      <c r="G25" s="9">
        <v>8.2899999999999991</v>
      </c>
      <c r="H25" s="9">
        <v>7.3100000000000005</v>
      </c>
      <c r="I25" s="9">
        <v>7.92</v>
      </c>
      <c r="J25" s="9">
        <v>6.2149999999999999</v>
      </c>
      <c r="K25" s="9" t="s">
        <v>30</v>
      </c>
    </row>
    <row r="26" spans="1:11" x14ac:dyDescent="0.25">
      <c r="A26" s="3" t="s">
        <v>350</v>
      </c>
      <c r="B26" s="9">
        <v>7.8</v>
      </c>
      <c r="C26" s="9">
        <v>10.41</v>
      </c>
      <c r="D26" s="9">
        <v>8.85</v>
      </c>
      <c r="E26" s="9">
        <v>8.8049999999999997</v>
      </c>
      <c r="F26" s="9">
        <v>6.9</v>
      </c>
      <c r="G26" s="9">
        <v>6.26</v>
      </c>
      <c r="H26" s="9">
        <v>4.5</v>
      </c>
      <c r="I26" s="9">
        <v>6.8599999999999994</v>
      </c>
      <c r="J26" s="9">
        <v>8</v>
      </c>
      <c r="K26" s="9" t="s">
        <v>30</v>
      </c>
    </row>
    <row r="27" spans="1:11" x14ac:dyDescent="0.25">
      <c r="A27" s="2" t="s">
        <v>351</v>
      </c>
      <c r="B27" s="9">
        <v>5.85</v>
      </c>
      <c r="C27" s="9">
        <v>6</v>
      </c>
      <c r="D27" s="9">
        <v>6</v>
      </c>
      <c r="E27" s="9">
        <v>6</v>
      </c>
      <c r="F27" s="9">
        <v>5.6</v>
      </c>
      <c r="G27" s="9">
        <v>6</v>
      </c>
      <c r="H27" s="9">
        <v>6.1150000000000002</v>
      </c>
      <c r="I27" s="9">
        <v>6.79</v>
      </c>
      <c r="J27" s="9">
        <v>6.65</v>
      </c>
      <c r="K27" s="9" t="s">
        <v>30</v>
      </c>
    </row>
    <row r="28" spans="1:11" x14ac:dyDescent="0.25">
      <c r="A28" s="3" t="s">
        <v>352</v>
      </c>
      <c r="B28" s="9">
        <v>4.6500000000000004</v>
      </c>
      <c r="C28" s="9">
        <v>4.5649999999999995</v>
      </c>
      <c r="D28" s="9">
        <v>4.5999999999999996</v>
      </c>
      <c r="E28" s="9">
        <v>4.78</v>
      </c>
      <c r="F28" s="9">
        <v>4.2</v>
      </c>
      <c r="G28" s="9">
        <v>4.4000000000000004</v>
      </c>
      <c r="H28" s="9">
        <v>4.5999999999999996</v>
      </c>
      <c r="I28" s="9">
        <v>4.9000000000000004</v>
      </c>
      <c r="J28" s="9">
        <v>4.67</v>
      </c>
      <c r="K28" s="9" t="s">
        <v>30</v>
      </c>
    </row>
    <row r="29" spans="1:11" x14ac:dyDescent="0.25">
      <c r="A29" s="3" t="s">
        <v>353</v>
      </c>
      <c r="B29" s="9">
        <v>6</v>
      </c>
      <c r="C29" s="9">
        <v>6.5949999999999998</v>
      </c>
      <c r="D29" s="9">
        <v>6.24</v>
      </c>
      <c r="E29" s="9">
        <v>6</v>
      </c>
      <c r="F29" s="9">
        <v>6.32</v>
      </c>
      <c r="G29" s="9">
        <v>6.6449999999999996</v>
      </c>
      <c r="H29" s="9">
        <v>6.4</v>
      </c>
      <c r="I29" s="9">
        <v>7.5</v>
      </c>
      <c r="J29" s="9">
        <v>7.6</v>
      </c>
      <c r="K29" s="9" t="s">
        <v>30</v>
      </c>
    </row>
    <row r="30" spans="1:11" x14ac:dyDescent="0.25">
      <c r="A30" s="3" t="s">
        <v>354</v>
      </c>
      <c r="B30" s="9">
        <v>7.1950000000000003</v>
      </c>
      <c r="C30" s="9">
        <v>8.4</v>
      </c>
      <c r="D30" s="9">
        <v>8.19</v>
      </c>
      <c r="E30" s="9">
        <v>8.36</v>
      </c>
      <c r="F30" s="9">
        <v>8.0299999999999994</v>
      </c>
      <c r="G30" s="9">
        <v>8.75</v>
      </c>
      <c r="H30" s="9">
        <v>8.6999999999999993</v>
      </c>
      <c r="I30" s="9">
        <v>10.629999999999999</v>
      </c>
      <c r="J30" s="9">
        <v>9.9600000000000009</v>
      </c>
      <c r="K30" s="9" t="s">
        <v>30</v>
      </c>
    </row>
    <row r="31" spans="1:11" x14ac:dyDescent="0.25">
      <c r="A31" s="3" t="s">
        <v>355</v>
      </c>
      <c r="B31" s="9">
        <v>5.38</v>
      </c>
      <c r="C31" s="9">
        <v>4.5150000000000006</v>
      </c>
      <c r="D31" s="9">
        <v>5.5</v>
      </c>
      <c r="E31" s="9">
        <v>5.2650000000000006</v>
      </c>
      <c r="F31" s="9">
        <v>5.2</v>
      </c>
      <c r="G31" s="9">
        <v>5.1449999999999996</v>
      </c>
      <c r="H31" s="9">
        <v>5.2200000000000006</v>
      </c>
      <c r="I31" s="9">
        <v>6.1150000000000002</v>
      </c>
      <c r="J31" s="9">
        <v>5.8</v>
      </c>
      <c r="K31" s="9" t="s">
        <v>30</v>
      </c>
    </row>
    <row r="32" spans="1:11" x14ac:dyDescent="0.25">
      <c r="A32" s="3" t="s">
        <v>356</v>
      </c>
      <c r="B32" s="9">
        <v>5.25</v>
      </c>
      <c r="C32" s="9">
        <v>5.6</v>
      </c>
      <c r="D32" s="9">
        <v>4.7949999999999999</v>
      </c>
      <c r="E32" s="9">
        <v>6</v>
      </c>
      <c r="F32" s="9">
        <v>4.7799999999999994</v>
      </c>
      <c r="G32" s="9">
        <v>6</v>
      </c>
      <c r="H32" s="9">
        <v>6.63</v>
      </c>
      <c r="I32" s="9">
        <v>7.32</v>
      </c>
      <c r="J32" s="9">
        <v>6.85</v>
      </c>
      <c r="K32" s="9" t="s">
        <v>30</v>
      </c>
    </row>
    <row r="33" spans="1:11" x14ac:dyDescent="0.25">
      <c r="A33" s="3" t="s">
        <v>357</v>
      </c>
      <c r="B33" s="9">
        <v>7.56</v>
      </c>
      <c r="C33" s="9">
        <v>7.8</v>
      </c>
      <c r="D33" s="9">
        <v>7.17</v>
      </c>
      <c r="E33" s="9">
        <v>6</v>
      </c>
      <c r="F33" s="9">
        <v>5.36</v>
      </c>
      <c r="G33" s="9">
        <v>5.6549999999999994</v>
      </c>
      <c r="H33" s="9">
        <v>6.57</v>
      </c>
      <c r="I33" s="9">
        <v>6.49</v>
      </c>
      <c r="J33" s="9">
        <v>5.8550000000000004</v>
      </c>
      <c r="K33" s="9" t="s">
        <v>30</v>
      </c>
    </row>
    <row r="34" spans="1:11" x14ac:dyDescent="0.25">
      <c r="A34" s="2" t="s">
        <v>358</v>
      </c>
      <c r="B34" s="9">
        <v>5.41</v>
      </c>
      <c r="C34" s="9">
        <v>5.64</v>
      </c>
      <c r="D34" s="9">
        <v>6.14</v>
      </c>
      <c r="E34" s="9">
        <v>6</v>
      </c>
      <c r="F34" s="9">
        <v>5.2</v>
      </c>
      <c r="G34" s="9">
        <v>5.64</v>
      </c>
      <c r="H34" s="9">
        <v>5.96</v>
      </c>
      <c r="I34" s="9">
        <v>6</v>
      </c>
      <c r="J34" s="9">
        <v>6</v>
      </c>
      <c r="K34" s="9" t="s">
        <v>30</v>
      </c>
    </row>
    <row r="35" spans="1:11" x14ac:dyDescent="0.25">
      <c r="A35" s="3" t="s">
        <v>359</v>
      </c>
      <c r="B35" s="9">
        <v>3</v>
      </c>
      <c r="C35" s="9">
        <v>3</v>
      </c>
      <c r="D35" s="9">
        <v>3</v>
      </c>
      <c r="E35" s="9">
        <v>3.05</v>
      </c>
      <c r="F35" s="9">
        <v>2.8</v>
      </c>
      <c r="G35" s="9">
        <v>3</v>
      </c>
      <c r="H35" s="9">
        <v>3</v>
      </c>
      <c r="I35" s="9">
        <v>3.2</v>
      </c>
      <c r="J35" s="9">
        <v>3</v>
      </c>
      <c r="K35" s="9" t="s">
        <v>30</v>
      </c>
    </row>
    <row r="36" spans="1:11" x14ac:dyDescent="0.25">
      <c r="A36" s="3" t="s">
        <v>360</v>
      </c>
      <c r="B36" s="9">
        <v>5.4</v>
      </c>
      <c r="C36" s="9">
        <v>6.16</v>
      </c>
      <c r="D36" s="9">
        <v>6</v>
      </c>
      <c r="E36" s="9">
        <v>5.8</v>
      </c>
      <c r="F36" s="9">
        <v>5.4</v>
      </c>
      <c r="G36" s="9">
        <v>5.67</v>
      </c>
      <c r="H36" s="9">
        <v>6.28</v>
      </c>
      <c r="I36" s="9">
        <v>6.2349999999999994</v>
      </c>
      <c r="J36" s="9">
        <v>6</v>
      </c>
      <c r="K36" s="9" t="s">
        <v>30</v>
      </c>
    </row>
    <row r="37" spans="1:11" x14ac:dyDescent="0.25">
      <c r="A37" s="3" t="s">
        <v>361</v>
      </c>
      <c r="B37" s="9">
        <v>6</v>
      </c>
      <c r="C37" s="9">
        <v>6.01</v>
      </c>
      <c r="D37" s="9">
        <v>6.8</v>
      </c>
      <c r="E37" s="9">
        <v>6.71</v>
      </c>
      <c r="F37" s="9">
        <v>5.8</v>
      </c>
      <c r="G37" s="9">
        <v>6</v>
      </c>
      <c r="H37" s="9">
        <v>6</v>
      </c>
      <c r="I37" s="9">
        <v>6.32</v>
      </c>
      <c r="J37" s="9">
        <v>6.58</v>
      </c>
      <c r="K37" s="9" t="s">
        <v>30</v>
      </c>
    </row>
    <row r="38" spans="1:11" x14ac:dyDescent="0.25">
      <c r="A38" s="3" t="s">
        <v>362</v>
      </c>
      <c r="B38" s="9">
        <v>5.13</v>
      </c>
      <c r="C38" s="9">
        <v>5.34</v>
      </c>
      <c r="D38" s="9">
        <v>5.6150000000000002</v>
      </c>
      <c r="E38" s="9">
        <v>5.86</v>
      </c>
      <c r="F38" s="9">
        <v>5</v>
      </c>
      <c r="G38" s="9">
        <v>5.88</v>
      </c>
      <c r="H38" s="9">
        <v>6</v>
      </c>
      <c r="I38" s="9">
        <v>6</v>
      </c>
      <c r="J38" s="9">
        <v>6.335</v>
      </c>
      <c r="K38" s="9" t="s">
        <v>30</v>
      </c>
    </row>
    <row r="39" spans="1:11" x14ac:dyDescent="0.25">
      <c r="A39" s="3" t="s">
        <v>363</v>
      </c>
      <c r="B39" s="9">
        <v>4</v>
      </c>
      <c r="C39" s="9">
        <v>4.4000000000000004</v>
      </c>
      <c r="D39" s="9">
        <v>4.4000000000000004</v>
      </c>
      <c r="E39" s="9">
        <v>5</v>
      </c>
      <c r="F39" s="9">
        <v>4.2</v>
      </c>
      <c r="G39" s="9">
        <v>4.26</v>
      </c>
      <c r="H39" s="9">
        <v>5</v>
      </c>
      <c r="I39" s="9">
        <v>5</v>
      </c>
      <c r="J39" s="9">
        <v>5</v>
      </c>
      <c r="K39" s="9" t="s">
        <v>30</v>
      </c>
    </row>
    <row r="40" spans="1:11" x14ac:dyDescent="0.25">
      <c r="A40" s="3" t="s">
        <v>364</v>
      </c>
      <c r="B40" s="9">
        <v>8.6</v>
      </c>
      <c r="C40" s="9">
        <v>8.27</v>
      </c>
      <c r="D40" s="9">
        <v>9.6</v>
      </c>
      <c r="E40" s="9">
        <v>9</v>
      </c>
      <c r="F40" s="9">
        <v>8.2899999999999991</v>
      </c>
      <c r="G40" s="9">
        <v>8.6</v>
      </c>
      <c r="H40" s="9">
        <v>9.1999999999999993</v>
      </c>
      <c r="I40" s="9">
        <v>8.8150000000000013</v>
      </c>
      <c r="J40" s="9">
        <v>8.77</v>
      </c>
      <c r="K40" s="9" t="s">
        <v>30</v>
      </c>
    </row>
    <row r="41" spans="1:11" x14ac:dyDescent="0.25">
      <c r="A41" s="3" t="s">
        <v>365</v>
      </c>
      <c r="B41" s="9">
        <v>5.8049999999999997</v>
      </c>
      <c r="C41" s="9">
        <v>6.2</v>
      </c>
      <c r="D41" s="9">
        <v>7</v>
      </c>
      <c r="E41" s="9">
        <v>6.45</v>
      </c>
      <c r="F41" s="9">
        <v>5.43</v>
      </c>
      <c r="G41" s="9">
        <v>5.91</v>
      </c>
      <c r="H41" s="9">
        <v>6</v>
      </c>
      <c r="I41" s="9">
        <v>6.4350000000000005</v>
      </c>
      <c r="J41" s="9">
        <v>6.4</v>
      </c>
      <c r="K41" s="9" t="s">
        <v>30</v>
      </c>
    </row>
    <row r="42" spans="1:11" x14ac:dyDescent="0.25">
      <c r="A42" s="2" t="s">
        <v>366</v>
      </c>
      <c r="B42" s="9">
        <v>3.2</v>
      </c>
      <c r="C42" s="9">
        <v>3.4950000000000001</v>
      </c>
      <c r="D42" s="9">
        <v>3.8849999999999998</v>
      </c>
      <c r="E42" s="9">
        <v>3.4</v>
      </c>
      <c r="F42" s="9">
        <v>2.8</v>
      </c>
      <c r="G42" s="9">
        <v>3.21</v>
      </c>
      <c r="H42" s="9">
        <v>3.7199999999999998</v>
      </c>
      <c r="I42" s="9">
        <v>3.57</v>
      </c>
      <c r="J42" s="9">
        <v>3.5149999999999997</v>
      </c>
      <c r="K42" s="9" t="s">
        <v>30</v>
      </c>
    </row>
    <row r="43" spans="1:11" x14ac:dyDescent="0.25">
      <c r="A43" s="3" t="s">
        <v>367</v>
      </c>
      <c r="B43" s="9">
        <v>4.8</v>
      </c>
      <c r="C43" s="9">
        <v>4.1150000000000002</v>
      </c>
      <c r="D43" s="9">
        <v>2</v>
      </c>
      <c r="E43" s="9">
        <v>2.6</v>
      </c>
      <c r="F43" s="9">
        <v>2</v>
      </c>
      <c r="G43" s="9">
        <v>2.14</v>
      </c>
      <c r="H43" s="9">
        <v>3</v>
      </c>
      <c r="I43" s="9">
        <v>3.8</v>
      </c>
      <c r="J43" s="9">
        <v>3.5649999999999999</v>
      </c>
      <c r="K43" s="9" t="s">
        <v>30</v>
      </c>
    </row>
    <row r="44" spans="1:11" x14ac:dyDescent="0.25">
      <c r="A44" s="3" t="s">
        <v>368</v>
      </c>
      <c r="B44" s="9">
        <v>3.21</v>
      </c>
      <c r="C44" s="9">
        <v>3.13</v>
      </c>
      <c r="D44" s="9">
        <v>3.04</v>
      </c>
      <c r="E44" s="9">
        <v>3.6</v>
      </c>
      <c r="F44" s="9">
        <v>2.57</v>
      </c>
      <c r="G44" s="9">
        <v>3</v>
      </c>
      <c r="H44" s="9">
        <v>3.3250000000000002</v>
      </c>
      <c r="I44" s="9">
        <v>3.02</v>
      </c>
      <c r="J44" s="9">
        <v>3.4</v>
      </c>
      <c r="K44" s="9" t="s">
        <v>30</v>
      </c>
    </row>
    <row r="45" spans="1:11" x14ac:dyDescent="0.25">
      <c r="A45" s="3" t="s">
        <v>369</v>
      </c>
      <c r="B45" s="9">
        <v>3</v>
      </c>
      <c r="C45" s="9">
        <v>3.98</v>
      </c>
      <c r="D45" s="9">
        <v>4.3699999999999992</v>
      </c>
      <c r="E45" s="9">
        <v>3.4649999999999999</v>
      </c>
      <c r="F45" s="9">
        <v>3</v>
      </c>
      <c r="G45" s="9">
        <v>3.57</v>
      </c>
      <c r="H45" s="9">
        <v>3.1900000000000004</v>
      </c>
      <c r="I45" s="9">
        <v>3.74</v>
      </c>
      <c r="J45" s="9">
        <v>3.5</v>
      </c>
      <c r="K45" s="9" t="s">
        <v>30</v>
      </c>
    </row>
    <row r="46" spans="1:11" x14ac:dyDescent="0.25">
      <c r="A46" s="3" t="s">
        <v>370</v>
      </c>
      <c r="B46" s="9" t="s">
        <v>30</v>
      </c>
      <c r="C46" s="9" t="s">
        <v>30</v>
      </c>
      <c r="D46" s="9" t="s">
        <v>30</v>
      </c>
      <c r="E46" s="9" t="s">
        <v>30</v>
      </c>
      <c r="F46" s="9" t="s">
        <v>30</v>
      </c>
      <c r="G46" s="9">
        <v>7.2</v>
      </c>
      <c r="H46" s="9">
        <v>12.5</v>
      </c>
      <c r="I46" s="9">
        <v>11.025</v>
      </c>
      <c r="J46" s="9">
        <v>42.42</v>
      </c>
      <c r="K46" s="9" t="s">
        <v>30</v>
      </c>
    </row>
    <row r="47" spans="1:11" x14ac:dyDescent="0.25">
      <c r="A47" s="2" t="s">
        <v>371</v>
      </c>
      <c r="B47" s="9">
        <v>5.58</v>
      </c>
      <c r="C47" s="9">
        <v>5.8</v>
      </c>
      <c r="D47" s="9">
        <v>6.53</v>
      </c>
      <c r="E47" s="9">
        <v>6.2</v>
      </c>
      <c r="F47" s="9">
        <v>4.5999999999999996</v>
      </c>
      <c r="G47" s="9">
        <v>5</v>
      </c>
      <c r="H47" s="9">
        <v>5.03</v>
      </c>
      <c r="I47" s="9">
        <v>5.07</v>
      </c>
      <c r="J47" s="9">
        <v>5.2</v>
      </c>
      <c r="K47" s="9" t="s">
        <v>30</v>
      </c>
    </row>
    <row r="48" spans="1:11" x14ac:dyDescent="0.25">
      <c r="A48" s="3" t="s">
        <v>372</v>
      </c>
      <c r="B48" s="9">
        <v>5.4</v>
      </c>
      <c r="C48" s="9">
        <v>6</v>
      </c>
      <c r="D48" s="9">
        <v>6.5549999999999997</v>
      </c>
      <c r="E48" s="9">
        <v>7.6</v>
      </c>
      <c r="F48" s="9">
        <v>6.6899999999999995</v>
      </c>
      <c r="G48" s="9">
        <v>6</v>
      </c>
      <c r="H48" s="9">
        <v>6.8</v>
      </c>
      <c r="I48" s="9">
        <v>6.2</v>
      </c>
      <c r="J48" s="9">
        <v>6.625</v>
      </c>
      <c r="K48" s="9" t="s">
        <v>30</v>
      </c>
    </row>
    <row r="49" spans="1:11" x14ac:dyDescent="0.25">
      <c r="A49" s="3" t="s">
        <v>373</v>
      </c>
      <c r="B49" s="9">
        <v>5.8</v>
      </c>
      <c r="C49" s="9">
        <v>6</v>
      </c>
      <c r="D49" s="9">
        <v>6.8</v>
      </c>
      <c r="E49" s="9">
        <v>6.3949999999999996</v>
      </c>
      <c r="F49" s="9">
        <v>4.71</v>
      </c>
      <c r="G49" s="9">
        <v>5</v>
      </c>
      <c r="H49" s="9">
        <v>5.0750000000000002</v>
      </c>
      <c r="I49" s="9">
        <v>5.2</v>
      </c>
      <c r="J49" s="9">
        <v>5.18</v>
      </c>
      <c r="K49" s="9" t="s">
        <v>30</v>
      </c>
    </row>
    <row r="50" spans="1:11" x14ac:dyDescent="0.25">
      <c r="A50" s="3" t="s">
        <v>374</v>
      </c>
      <c r="B50" s="9">
        <v>3.8</v>
      </c>
      <c r="C50" s="9">
        <v>3.79</v>
      </c>
      <c r="D50" s="9">
        <v>3.72</v>
      </c>
      <c r="E50" s="9">
        <v>3.11</v>
      </c>
      <c r="F50" s="9">
        <v>3.2</v>
      </c>
      <c r="G50" s="9">
        <v>3.6</v>
      </c>
      <c r="H50" s="9">
        <v>3.4</v>
      </c>
      <c r="I50" s="9">
        <v>3.56</v>
      </c>
      <c r="J50" s="9">
        <v>4</v>
      </c>
      <c r="K50" s="9" t="s">
        <v>30</v>
      </c>
    </row>
    <row r="51" spans="1:11" x14ac:dyDescent="0.25">
      <c r="A51" s="2" t="s">
        <v>375</v>
      </c>
      <c r="B51" s="9">
        <v>6.8</v>
      </c>
      <c r="C51" s="9">
        <v>7</v>
      </c>
      <c r="D51" s="9">
        <v>7.6</v>
      </c>
      <c r="E51" s="9">
        <v>7.53</v>
      </c>
      <c r="F51" s="9">
        <v>6.82</v>
      </c>
      <c r="G51" s="9">
        <v>7</v>
      </c>
      <c r="H51" s="9">
        <v>7.43</v>
      </c>
      <c r="I51" s="9">
        <v>7.51</v>
      </c>
      <c r="J51" s="9">
        <v>7.6</v>
      </c>
      <c r="K51" s="9" t="s">
        <v>30</v>
      </c>
    </row>
    <row r="52" spans="1:11" x14ac:dyDescent="0.25">
      <c r="A52" s="3" t="s">
        <v>376</v>
      </c>
      <c r="B52" s="9">
        <v>6.74</v>
      </c>
      <c r="C52" s="9">
        <v>7</v>
      </c>
      <c r="D52" s="9">
        <v>7.6</v>
      </c>
      <c r="E52" s="9">
        <v>7.4</v>
      </c>
      <c r="F52" s="9">
        <v>6.74</v>
      </c>
      <c r="G52" s="9">
        <v>7</v>
      </c>
      <c r="H52" s="9">
        <v>7.58</v>
      </c>
      <c r="I52" s="9">
        <v>7.39</v>
      </c>
      <c r="J52" s="9">
        <v>7.64</v>
      </c>
      <c r="K52" s="9" t="s">
        <v>30</v>
      </c>
    </row>
    <row r="53" spans="1:11" x14ac:dyDescent="0.25">
      <c r="A53" s="3" t="s">
        <v>377</v>
      </c>
      <c r="B53" s="9">
        <v>7</v>
      </c>
      <c r="C53" s="9">
        <v>6.98</v>
      </c>
      <c r="D53" s="9">
        <v>7.6</v>
      </c>
      <c r="E53" s="9">
        <v>7.7949999999999999</v>
      </c>
      <c r="F53" s="9">
        <v>7</v>
      </c>
      <c r="G53" s="9">
        <v>7</v>
      </c>
      <c r="H53" s="9">
        <v>7.29</v>
      </c>
      <c r="I53" s="9">
        <v>7.74</v>
      </c>
      <c r="J53" s="9">
        <v>7.6</v>
      </c>
      <c r="K53" s="9" t="s">
        <v>30</v>
      </c>
    </row>
    <row r="54" spans="1:11" x14ac:dyDescent="0.25">
      <c r="A54" s="3" t="s">
        <v>409</v>
      </c>
      <c r="B54" s="9">
        <v>8.14</v>
      </c>
      <c r="C54" s="9">
        <v>8.4</v>
      </c>
      <c r="D54" s="9">
        <v>9.39</v>
      </c>
      <c r="E54" s="9">
        <v>8.32</v>
      </c>
      <c r="F54" s="9">
        <v>8.1999999999999993</v>
      </c>
      <c r="G54" s="9">
        <v>9.86</v>
      </c>
      <c r="H54" s="9">
        <v>7.875</v>
      </c>
      <c r="I54" s="9">
        <v>8</v>
      </c>
      <c r="J54" s="9">
        <v>7.4649999999999999</v>
      </c>
      <c r="K54" s="9" t="s">
        <v>30</v>
      </c>
    </row>
    <row r="55" spans="1:11" x14ac:dyDescent="0.25">
      <c r="A55" s="2" t="s">
        <v>378</v>
      </c>
      <c r="B55" s="9">
        <v>7.37</v>
      </c>
      <c r="C55" s="9">
        <v>7.81</v>
      </c>
      <c r="D55" s="9">
        <v>8.4</v>
      </c>
      <c r="E55" s="9">
        <v>8.2100000000000009</v>
      </c>
      <c r="F55" s="9">
        <v>6.2</v>
      </c>
      <c r="G55" s="9">
        <v>6.8</v>
      </c>
      <c r="H55" s="9">
        <v>2.4</v>
      </c>
      <c r="I55" s="9">
        <v>2.92</v>
      </c>
      <c r="J55" s="9">
        <v>5.25</v>
      </c>
      <c r="K55" s="9" t="s">
        <v>30</v>
      </c>
    </row>
    <row r="56" spans="1:11" x14ac:dyDescent="0.25">
      <c r="A56" s="3" t="s">
        <v>379</v>
      </c>
      <c r="B56" s="9">
        <v>5.4</v>
      </c>
      <c r="C56" s="9">
        <v>6.4</v>
      </c>
      <c r="D56" s="9">
        <v>6.01</v>
      </c>
      <c r="E56" s="9">
        <v>5.61</v>
      </c>
      <c r="F56" s="9">
        <v>4.62</v>
      </c>
      <c r="G56" s="9">
        <v>4.3250000000000002</v>
      </c>
      <c r="H56" s="9">
        <v>5.0299999999999994</v>
      </c>
      <c r="I56" s="9">
        <v>4.4800000000000004</v>
      </c>
      <c r="J56" s="9">
        <v>4.67</v>
      </c>
      <c r="K56" s="9" t="s">
        <v>30</v>
      </c>
    </row>
    <row r="57" spans="1:11" x14ac:dyDescent="0.25">
      <c r="A57" s="3" t="s">
        <v>380</v>
      </c>
      <c r="B57" s="9">
        <v>2.75</v>
      </c>
      <c r="C57" s="9">
        <v>3.73</v>
      </c>
      <c r="D57" s="9">
        <v>3.4</v>
      </c>
      <c r="E57" s="9">
        <v>2.6</v>
      </c>
      <c r="F57" s="9">
        <v>2.6</v>
      </c>
      <c r="G57" s="9">
        <v>3.28</v>
      </c>
      <c r="H57" s="9">
        <v>2.8499999999999996</v>
      </c>
      <c r="I57" s="9">
        <v>3.3449999999999998</v>
      </c>
      <c r="J57" s="9">
        <v>3</v>
      </c>
      <c r="K57" s="9" t="s">
        <v>30</v>
      </c>
    </row>
    <row r="58" spans="1:11" x14ac:dyDescent="0.25">
      <c r="A58" s="3" t="s">
        <v>381</v>
      </c>
      <c r="B58" s="9">
        <v>4.41</v>
      </c>
      <c r="C58" s="9">
        <v>5.6</v>
      </c>
      <c r="D58" s="9">
        <v>6</v>
      </c>
      <c r="E58" s="9">
        <v>6.17</v>
      </c>
      <c r="F58" s="9">
        <v>5</v>
      </c>
      <c r="G58" s="9">
        <v>5.6</v>
      </c>
      <c r="H58" s="9">
        <v>6.2</v>
      </c>
      <c r="I58" s="9">
        <v>7</v>
      </c>
      <c r="J58" s="9">
        <v>6</v>
      </c>
      <c r="K58" s="9" t="s">
        <v>30</v>
      </c>
    </row>
    <row r="59" spans="1:11" x14ac:dyDescent="0.25">
      <c r="A59" s="3" t="s">
        <v>382</v>
      </c>
      <c r="B59" s="9">
        <v>8.2100000000000009</v>
      </c>
      <c r="C59" s="9">
        <v>8.504999999999999</v>
      </c>
      <c r="D59" s="9">
        <v>9.25</v>
      </c>
      <c r="E59" s="9">
        <v>9.26</v>
      </c>
      <c r="F59" s="9">
        <v>6.89</v>
      </c>
      <c r="G59" s="9">
        <v>7.6</v>
      </c>
      <c r="H59" s="9">
        <v>8.08</v>
      </c>
      <c r="I59" s="9">
        <v>8.254999999999999</v>
      </c>
      <c r="J59" s="9">
        <v>8.8000000000000007</v>
      </c>
      <c r="K59" s="9" t="s">
        <v>30</v>
      </c>
    </row>
    <row r="60" spans="1:11" x14ac:dyDescent="0.25">
      <c r="A60" s="3" t="s">
        <v>383</v>
      </c>
      <c r="B60" s="9">
        <v>3.57</v>
      </c>
      <c r="C60" s="9">
        <v>3.605</v>
      </c>
      <c r="D60" s="9">
        <v>3.665</v>
      </c>
      <c r="E60" s="9">
        <v>3</v>
      </c>
      <c r="F60" s="9">
        <v>4</v>
      </c>
      <c r="G60" s="9">
        <v>3.62</v>
      </c>
      <c r="H60" s="9">
        <v>1.23</v>
      </c>
      <c r="I60" s="9">
        <v>1.1100000000000001</v>
      </c>
      <c r="J60" s="9">
        <v>1.1200000000000001</v>
      </c>
      <c r="K60" s="9" t="s">
        <v>30</v>
      </c>
    </row>
    <row r="61" spans="1:11" x14ac:dyDescent="0.25">
      <c r="A61" s="2" t="s">
        <v>384</v>
      </c>
      <c r="B61" s="9">
        <v>8.1999999999999993</v>
      </c>
      <c r="C61" s="9">
        <v>8.7899999999999991</v>
      </c>
      <c r="D61" s="9">
        <v>9.6</v>
      </c>
      <c r="E61" s="9">
        <v>11</v>
      </c>
      <c r="F61" s="9">
        <v>11.274999999999999</v>
      </c>
      <c r="G61" s="9">
        <v>12.4</v>
      </c>
      <c r="H61" s="9">
        <v>13</v>
      </c>
      <c r="I61" s="9">
        <v>13</v>
      </c>
      <c r="J61" s="9">
        <v>14.4</v>
      </c>
      <c r="K61" s="9" t="s">
        <v>30</v>
      </c>
    </row>
    <row r="62" spans="1:11" x14ac:dyDescent="0.25">
      <c r="A62" s="3" t="s">
        <v>385</v>
      </c>
      <c r="B62" s="9">
        <v>18.8</v>
      </c>
      <c r="C62" s="9">
        <v>20.67</v>
      </c>
      <c r="D62" s="9">
        <v>25.45</v>
      </c>
      <c r="E62" s="9">
        <v>29.69</v>
      </c>
      <c r="F62" s="9">
        <v>33.200000000000003</v>
      </c>
      <c r="G62" s="9">
        <v>34.799999999999997</v>
      </c>
      <c r="H62" s="9">
        <v>38.83</v>
      </c>
      <c r="I62" s="9">
        <v>37.32</v>
      </c>
      <c r="J62" s="9">
        <v>34.72</v>
      </c>
      <c r="K62" s="9" t="s">
        <v>30</v>
      </c>
    </row>
    <row r="63" spans="1:11" x14ac:dyDescent="0.25">
      <c r="A63" s="3" t="s">
        <v>386</v>
      </c>
      <c r="B63" s="9">
        <v>6.6</v>
      </c>
      <c r="C63" s="9">
        <v>6.665</v>
      </c>
      <c r="D63" s="9">
        <v>7</v>
      </c>
      <c r="E63" s="9">
        <v>7.25</v>
      </c>
      <c r="F63" s="9">
        <v>6.8550000000000004</v>
      </c>
      <c r="G63" s="9">
        <v>7.3250000000000002</v>
      </c>
      <c r="H63" s="9">
        <v>7.2</v>
      </c>
      <c r="I63" s="9">
        <v>7</v>
      </c>
      <c r="J63" s="9">
        <v>7.21</v>
      </c>
      <c r="K63" s="9" t="s">
        <v>30</v>
      </c>
    </row>
    <row r="64" spans="1:11" x14ac:dyDescent="0.25">
      <c r="A64" s="2" t="s">
        <v>154</v>
      </c>
      <c r="B64" s="9">
        <v>6.32</v>
      </c>
      <c r="C64" s="9">
        <v>6.61</v>
      </c>
      <c r="D64" s="9">
        <v>7.2</v>
      </c>
      <c r="E64" s="9">
        <v>7.2</v>
      </c>
      <c r="F64" s="9">
        <v>7.5</v>
      </c>
      <c r="G64" s="9">
        <v>8</v>
      </c>
      <c r="H64" s="9">
        <v>7.05</v>
      </c>
      <c r="I64" s="9">
        <v>7.55</v>
      </c>
      <c r="J64" s="9">
        <v>8.2100000000000009</v>
      </c>
      <c r="K64" s="9" t="s">
        <v>30</v>
      </c>
    </row>
  </sheetData>
  <hyperlinks>
    <hyperlink ref="A2" location="'Cover page'!A1" display="'Cover page'!A1" xr:uid="{D36F8780-4637-49C4-ACCD-DF5008D88480}"/>
  </hyperlinks>
  <pageMargins left="0.7" right="0.7" top="0.75" bottom="0.75" header="0.3" footer="0.3"/>
  <pageSetup paperSize="9"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28AAC-19DC-4B8D-868E-E5316B69539F}">
  <dimension ref="A1:K64"/>
  <sheetViews>
    <sheetView zoomScale="85" zoomScaleNormal="85" workbookViewId="0">
      <selection activeCell="B2" sqref="B2"/>
    </sheetView>
  </sheetViews>
  <sheetFormatPr defaultRowHeight="15" x14ac:dyDescent="0.25"/>
  <cols>
    <col min="1" max="1" width="56.42578125"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page'!$A$45</f>
        <v>Table 7.1. Claims (count) by Breakdown agency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333</v>
      </c>
      <c r="B8" s="8">
        <v>4842</v>
      </c>
      <c r="C8" s="8">
        <v>5028</v>
      </c>
      <c r="D8" s="8">
        <v>5108</v>
      </c>
      <c r="E8" s="8">
        <v>5203</v>
      </c>
      <c r="F8" s="8">
        <v>4738</v>
      </c>
      <c r="G8" s="8">
        <v>5062</v>
      </c>
      <c r="H8" s="8">
        <v>4802</v>
      </c>
      <c r="I8" s="8">
        <v>5381</v>
      </c>
      <c r="J8" s="8">
        <v>5723</v>
      </c>
      <c r="K8" s="8">
        <v>5448</v>
      </c>
    </row>
    <row r="9" spans="1:11" x14ac:dyDescent="0.25">
      <c r="A9" s="3" t="s">
        <v>334</v>
      </c>
      <c r="B9" s="8">
        <v>1312</v>
      </c>
      <c r="C9" s="8">
        <v>1283</v>
      </c>
      <c r="D9" s="8">
        <v>1230</v>
      </c>
      <c r="E9" s="8">
        <v>1210</v>
      </c>
      <c r="F9" s="8">
        <v>997</v>
      </c>
      <c r="G9" s="8">
        <v>1103</v>
      </c>
      <c r="H9" s="8">
        <v>1102</v>
      </c>
      <c r="I9" s="8">
        <v>1197</v>
      </c>
      <c r="J9" s="8">
        <v>1202</v>
      </c>
      <c r="K9" s="8">
        <v>1208</v>
      </c>
    </row>
    <row r="10" spans="1:11" x14ac:dyDescent="0.25">
      <c r="A10" s="3" t="s">
        <v>335</v>
      </c>
      <c r="B10" s="8">
        <v>273</v>
      </c>
      <c r="C10" s="8">
        <v>294</v>
      </c>
      <c r="D10" s="8">
        <v>281</v>
      </c>
      <c r="E10" s="8">
        <v>262</v>
      </c>
      <c r="F10" s="8">
        <v>245</v>
      </c>
      <c r="G10" s="8">
        <v>220</v>
      </c>
      <c r="H10" s="8">
        <v>260</v>
      </c>
      <c r="I10" s="8">
        <v>270</v>
      </c>
      <c r="J10" s="8">
        <v>315</v>
      </c>
      <c r="K10" s="8">
        <v>275</v>
      </c>
    </row>
    <row r="11" spans="1:11" x14ac:dyDescent="0.25">
      <c r="A11" s="3" t="s">
        <v>336</v>
      </c>
      <c r="B11" s="8">
        <v>235</v>
      </c>
      <c r="C11" s="8">
        <v>281</v>
      </c>
      <c r="D11" s="8">
        <v>263</v>
      </c>
      <c r="E11" s="8">
        <v>284</v>
      </c>
      <c r="F11" s="8">
        <v>251</v>
      </c>
      <c r="G11" s="8">
        <v>291</v>
      </c>
      <c r="H11" s="8">
        <v>265</v>
      </c>
      <c r="I11" s="8">
        <v>332</v>
      </c>
      <c r="J11" s="8">
        <v>408</v>
      </c>
      <c r="K11" s="8">
        <v>335</v>
      </c>
    </row>
    <row r="12" spans="1:11" x14ac:dyDescent="0.25">
      <c r="A12" s="3" t="s">
        <v>337</v>
      </c>
      <c r="B12" s="8">
        <v>168</v>
      </c>
      <c r="C12" s="8">
        <v>195</v>
      </c>
      <c r="D12" s="8">
        <v>185</v>
      </c>
      <c r="E12" s="8">
        <v>185</v>
      </c>
      <c r="F12" s="8">
        <v>196</v>
      </c>
      <c r="G12" s="8">
        <v>213</v>
      </c>
      <c r="H12" s="8">
        <v>228</v>
      </c>
      <c r="I12" s="8">
        <v>284</v>
      </c>
      <c r="J12" s="8">
        <v>290</v>
      </c>
      <c r="K12" s="8">
        <v>321</v>
      </c>
    </row>
    <row r="13" spans="1:11" x14ac:dyDescent="0.25">
      <c r="A13" s="3" t="s">
        <v>408</v>
      </c>
      <c r="B13" s="8">
        <v>1697</v>
      </c>
      <c r="C13" s="8">
        <v>1779</v>
      </c>
      <c r="D13" s="8">
        <v>1923</v>
      </c>
      <c r="E13" s="8">
        <v>1894</v>
      </c>
      <c r="F13" s="8">
        <v>1751</v>
      </c>
      <c r="G13" s="8">
        <v>1878</v>
      </c>
      <c r="H13" s="8">
        <v>1795</v>
      </c>
      <c r="I13" s="8">
        <v>1990</v>
      </c>
      <c r="J13" s="8">
        <v>2129</v>
      </c>
      <c r="K13" s="8">
        <v>2012</v>
      </c>
    </row>
    <row r="14" spans="1:11" x14ac:dyDescent="0.25">
      <c r="A14" s="3" t="s">
        <v>338</v>
      </c>
      <c r="B14" s="8">
        <v>441</v>
      </c>
      <c r="C14" s="8">
        <v>478</v>
      </c>
      <c r="D14" s="8">
        <v>470</v>
      </c>
      <c r="E14" s="8">
        <v>593</v>
      </c>
      <c r="F14" s="8">
        <v>521</v>
      </c>
      <c r="G14" s="8">
        <v>517</v>
      </c>
      <c r="H14" s="8">
        <v>459</v>
      </c>
      <c r="I14" s="8">
        <v>529</v>
      </c>
      <c r="J14" s="8">
        <v>579</v>
      </c>
      <c r="K14" s="8">
        <v>570</v>
      </c>
    </row>
    <row r="15" spans="1:11" x14ac:dyDescent="0.25">
      <c r="A15" s="3" t="s">
        <v>339</v>
      </c>
      <c r="B15" s="8">
        <v>59</v>
      </c>
      <c r="C15" s="8">
        <v>53</v>
      </c>
      <c r="D15" s="8">
        <v>46</v>
      </c>
      <c r="E15" s="8">
        <v>61</v>
      </c>
      <c r="F15" s="8">
        <v>42</v>
      </c>
      <c r="G15" s="8">
        <v>74</v>
      </c>
      <c r="H15" s="8">
        <v>50</v>
      </c>
      <c r="I15" s="8">
        <v>61</v>
      </c>
      <c r="J15" s="8">
        <v>70</v>
      </c>
      <c r="K15" s="8">
        <v>82</v>
      </c>
    </row>
    <row r="16" spans="1:11" x14ac:dyDescent="0.25">
      <c r="A16" s="3" t="s">
        <v>340</v>
      </c>
      <c r="B16" s="8">
        <v>50</v>
      </c>
      <c r="C16" s="8">
        <v>45</v>
      </c>
      <c r="D16" s="8">
        <v>47</v>
      </c>
      <c r="E16" s="8">
        <v>62</v>
      </c>
      <c r="F16" s="8">
        <v>56</v>
      </c>
      <c r="G16" s="8">
        <v>63</v>
      </c>
      <c r="H16" s="8">
        <v>59</v>
      </c>
      <c r="I16" s="8">
        <v>68</v>
      </c>
      <c r="J16" s="8">
        <v>72</v>
      </c>
      <c r="K16" s="8">
        <v>70</v>
      </c>
    </row>
    <row r="17" spans="1:11" x14ac:dyDescent="0.25">
      <c r="A17" s="3" t="s">
        <v>341</v>
      </c>
      <c r="B17" s="8">
        <v>607</v>
      </c>
      <c r="C17" s="8">
        <v>620</v>
      </c>
      <c r="D17" s="8">
        <v>663</v>
      </c>
      <c r="E17" s="8">
        <v>652</v>
      </c>
      <c r="F17" s="8">
        <v>679</v>
      </c>
      <c r="G17" s="8">
        <v>703</v>
      </c>
      <c r="H17" s="8">
        <v>584</v>
      </c>
      <c r="I17" s="8">
        <v>650</v>
      </c>
      <c r="J17" s="8">
        <v>658</v>
      </c>
      <c r="K17" s="8">
        <v>575</v>
      </c>
    </row>
    <row r="18" spans="1:11" x14ac:dyDescent="0.25">
      <c r="A18" s="2" t="s">
        <v>342</v>
      </c>
      <c r="B18" s="8">
        <v>9792</v>
      </c>
      <c r="C18" s="8">
        <v>10073</v>
      </c>
      <c r="D18" s="8">
        <v>10510</v>
      </c>
      <c r="E18" s="8">
        <v>11151</v>
      </c>
      <c r="F18" s="8">
        <v>9801</v>
      </c>
      <c r="G18" s="8">
        <v>10744</v>
      </c>
      <c r="H18" s="8">
        <v>9993</v>
      </c>
      <c r="I18" s="8">
        <v>11044</v>
      </c>
      <c r="J18" s="8">
        <v>11843</v>
      </c>
      <c r="K18" s="8">
        <v>11290</v>
      </c>
    </row>
    <row r="19" spans="1:11" x14ac:dyDescent="0.25">
      <c r="A19" s="3" t="s">
        <v>343</v>
      </c>
      <c r="B19" s="8">
        <v>678</v>
      </c>
      <c r="C19" s="8">
        <v>764</v>
      </c>
      <c r="D19" s="8">
        <v>796</v>
      </c>
      <c r="E19" s="8">
        <v>816</v>
      </c>
      <c r="F19" s="8">
        <v>870</v>
      </c>
      <c r="G19" s="8">
        <v>888</v>
      </c>
      <c r="H19" s="8">
        <v>847</v>
      </c>
      <c r="I19" s="8">
        <v>959</v>
      </c>
      <c r="J19" s="8">
        <v>982</v>
      </c>
      <c r="K19" s="8">
        <v>950</v>
      </c>
    </row>
    <row r="20" spans="1:11" x14ac:dyDescent="0.25">
      <c r="A20" s="3" t="s">
        <v>344</v>
      </c>
      <c r="B20" s="8">
        <v>448</v>
      </c>
      <c r="C20" s="8">
        <v>399</v>
      </c>
      <c r="D20" s="8">
        <v>438</v>
      </c>
      <c r="E20" s="8">
        <v>478</v>
      </c>
      <c r="F20" s="8">
        <v>452</v>
      </c>
      <c r="G20" s="8">
        <v>437</v>
      </c>
      <c r="H20" s="8">
        <v>398</v>
      </c>
      <c r="I20" s="8">
        <v>418</v>
      </c>
      <c r="J20" s="8">
        <v>498</v>
      </c>
      <c r="K20" s="8">
        <v>473</v>
      </c>
    </row>
    <row r="21" spans="1:11" x14ac:dyDescent="0.25">
      <c r="A21" s="3" t="s">
        <v>345</v>
      </c>
      <c r="B21" s="8">
        <v>2021</v>
      </c>
      <c r="C21" s="8">
        <v>2027</v>
      </c>
      <c r="D21" s="8">
        <v>2130</v>
      </c>
      <c r="E21" s="8">
        <v>2246</v>
      </c>
      <c r="F21" s="8">
        <v>1842</v>
      </c>
      <c r="G21" s="8">
        <v>2140</v>
      </c>
      <c r="H21" s="8">
        <v>1993</v>
      </c>
      <c r="I21" s="8">
        <v>2234</v>
      </c>
      <c r="J21" s="8">
        <v>2492</v>
      </c>
      <c r="K21" s="8">
        <v>2350</v>
      </c>
    </row>
    <row r="22" spans="1:11" x14ac:dyDescent="0.25">
      <c r="A22" s="3" t="s">
        <v>346</v>
      </c>
      <c r="B22" s="8">
        <v>5940</v>
      </c>
      <c r="C22" s="8">
        <v>6179</v>
      </c>
      <c r="D22" s="8">
        <v>6360</v>
      </c>
      <c r="E22" s="8">
        <v>6713</v>
      </c>
      <c r="F22" s="8">
        <v>5908</v>
      </c>
      <c r="G22" s="8">
        <v>6598</v>
      </c>
      <c r="H22" s="8">
        <v>6069</v>
      </c>
      <c r="I22" s="8">
        <v>6636</v>
      </c>
      <c r="J22" s="8">
        <v>6934</v>
      </c>
      <c r="K22" s="8">
        <v>6557</v>
      </c>
    </row>
    <row r="23" spans="1:11" x14ac:dyDescent="0.25">
      <c r="A23" s="3" t="s">
        <v>347</v>
      </c>
      <c r="B23" s="8">
        <v>165</v>
      </c>
      <c r="C23" s="8">
        <v>185</v>
      </c>
      <c r="D23" s="8">
        <v>235</v>
      </c>
      <c r="E23" s="8">
        <v>271</v>
      </c>
      <c r="F23" s="8">
        <v>208</v>
      </c>
      <c r="G23" s="8">
        <v>216</v>
      </c>
      <c r="H23" s="8">
        <v>175</v>
      </c>
      <c r="I23" s="8">
        <v>202</v>
      </c>
      <c r="J23" s="8">
        <v>274</v>
      </c>
      <c r="K23" s="8">
        <v>262</v>
      </c>
    </row>
    <row r="24" spans="1:11" x14ac:dyDescent="0.25">
      <c r="A24" s="3" t="s">
        <v>348</v>
      </c>
      <c r="B24" s="8">
        <v>115</v>
      </c>
      <c r="C24" s="8">
        <v>106</v>
      </c>
      <c r="D24" s="8">
        <v>130</v>
      </c>
      <c r="E24" s="8">
        <v>185</v>
      </c>
      <c r="F24" s="8">
        <v>167</v>
      </c>
      <c r="G24" s="8">
        <v>76</v>
      </c>
      <c r="H24" s="8">
        <v>111</v>
      </c>
      <c r="I24" s="8">
        <v>181</v>
      </c>
      <c r="J24" s="8">
        <v>179</v>
      </c>
      <c r="K24" s="8">
        <v>235</v>
      </c>
    </row>
    <row r="25" spans="1:11" x14ac:dyDescent="0.25">
      <c r="A25" s="3" t="s">
        <v>349</v>
      </c>
      <c r="B25" s="8">
        <v>180</v>
      </c>
      <c r="C25" s="8">
        <v>193</v>
      </c>
      <c r="D25" s="8">
        <v>210</v>
      </c>
      <c r="E25" s="8">
        <v>215</v>
      </c>
      <c r="F25" s="8">
        <v>197</v>
      </c>
      <c r="G25" s="8">
        <v>221</v>
      </c>
      <c r="H25" s="8">
        <v>207</v>
      </c>
      <c r="I25" s="8">
        <v>200</v>
      </c>
      <c r="J25" s="8">
        <v>246</v>
      </c>
      <c r="K25" s="8">
        <v>213</v>
      </c>
    </row>
    <row r="26" spans="1:11" x14ac:dyDescent="0.25">
      <c r="A26" s="3" t="s">
        <v>350</v>
      </c>
      <c r="B26" s="8">
        <v>245</v>
      </c>
      <c r="C26" s="8">
        <v>220</v>
      </c>
      <c r="D26" s="8">
        <v>211</v>
      </c>
      <c r="E26" s="8">
        <v>227</v>
      </c>
      <c r="F26" s="8">
        <v>157</v>
      </c>
      <c r="G26" s="8">
        <v>168</v>
      </c>
      <c r="H26" s="8">
        <v>193</v>
      </c>
      <c r="I26" s="8">
        <v>214</v>
      </c>
      <c r="J26" s="8">
        <v>238</v>
      </c>
      <c r="K26" s="8">
        <v>250</v>
      </c>
    </row>
    <row r="27" spans="1:11" x14ac:dyDescent="0.25">
      <c r="A27" s="2" t="s">
        <v>351</v>
      </c>
      <c r="B27" s="8">
        <v>4479</v>
      </c>
      <c r="C27" s="8">
        <v>4513</v>
      </c>
      <c r="D27" s="8">
        <v>4637</v>
      </c>
      <c r="E27" s="8">
        <v>4848</v>
      </c>
      <c r="F27" s="8">
        <v>4618</v>
      </c>
      <c r="G27" s="8">
        <v>5036</v>
      </c>
      <c r="H27" s="8">
        <v>4725</v>
      </c>
      <c r="I27" s="8">
        <v>5121</v>
      </c>
      <c r="J27" s="8">
        <v>5629</v>
      </c>
      <c r="K27" s="8">
        <v>5705</v>
      </c>
    </row>
    <row r="28" spans="1:11" x14ac:dyDescent="0.25">
      <c r="A28" s="3" t="s">
        <v>352</v>
      </c>
      <c r="B28" s="8">
        <v>1265</v>
      </c>
      <c r="C28" s="8">
        <v>1288</v>
      </c>
      <c r="D28" s="8">
        <v>1351</v>
      </c>
      <c r="E28" s="8">
        <v>1380</v>
      </c>
      <c r="F28" s="8">
        <v>1306</v>
      </c>
      <c r="G28" s="8">
        <v>1384</v>
      </c>
      <c r="H28" s="8">
        <v>1419</v>
      </c>
      <c r="I28" s="8">
        <v>1524</v>
      </c>
      <c r="J28" s="8">
        <v>1597</v>
      </c>
      <c r="K28" s="8">
        <v>1586</v>
      </c>
    </row>
    <row r="29" spans="1:11" x14ac:dyDescent="0.25">
      <c r="A29" s="3" t="s">
        <v>353</v>
      </c>
      <c r="B29" s="8">
        <v>1232</v>
      </c>
      <c r="C29" s="8">
        <v>1312</v>
      </c>
      <c r="D29" s="8">
        <v>1304</v>
      </c>
      <c r="E29" s="8">
        <v>1376</v>
      </c>
      <c r="F29" s="8">
        <v>1331</v>
      </c>
      <c r="G29" s="8">
        <v>1528</v>
      </c>
      <c r="H29" s="8">
        <v>1370</v>
      </c>
      <c r="I29" s="8">
        <v>1569</v>
      </c>
      <c r="J29" s="8">
        <v>1603</v>
      </c>
      <c r="K29" s="8">
        <v>1708</v>
      </c>
    </row>
    <row r="30" spans="1:11" x14ac:dyDescent="0.25">
      <c r="A30" s="3" t="s">
        <v>354</v>
      </c>
      <c r="B30" s="8">
        <v>990</v>
      </c>
      <c r="C30" s="8">
        <v>895</v>
      </c>
      <c r="D30" s="8">
        <v>881</v>
      </c>
      <c r="E30" s="8">
        <v>907</v>
      </c>
      <c r="F30" s="8">
        <v>876</v>
      </c>
      <c r="G30" s="8">
        <v>940</v>
      </c>
      <c r="H30" s="8">
        <v>794</v>
      </c>
      <c r="I30" s="8">
        <v>796</v>
      </c>
      <c r="J30" s="8">
        <v>1024</v>
      </c>
      <c r="K30" s="8">
        <v>928</v>
      </c>
    </row>
    <row r="31" spans="1:11" x14ac:dyDescent="0.25">
      <c r="A31" s="3" t="s">
        <v>355</v>
      </c>
      <c r="B31" s="8">
        <v>422</v>
      </c>
      <c r="C31" s="8">
        <v>372</v>
      </c>
      <c r="D31" s="8">
        <v>421</v>
      </c>
      <c r="E31" s="8">
        <v>395</v>
      </c>
      <c r="F31" s="8">
        <v>417</v>
      </c>
      <c r="G31" s="8">
        <v>463</v>
      </c>
      <c r="H31" s="8">
        <v>514</v>
      </c>
      <c r="I31" s="8">
        <v>467</v>
      </c>
      <c r="J31" s="8">
        <v>566</v>
      </c>
      <c r="K31" s="8">
        <v>600</v>
      </c>
    </row>
    <row r="32" spans="1:11" x14ac:dyDescent="0.25">
      <c r="A32" s="3" t="s">
        <v>356</v>
      </c>
      <c r="B32" s="8">
        <v>386</v>
      </c>
      <c r="C32" s="8">
        <v>414</v>
      </c>
      <c r="D32" s="8">
        <v>427</v>
      </c>
      <c r="E32" s="8">
        <v>477</v>
      </c>
      <c r="F32" s="8">
        <v>435</v>
      </c>
      <c r="G32" s="8">
        <v>469</v>
      </c>
      <c r="H32" s="8">
        <v>368</v>
      </c>
      <c r="I32" s="8">
        <v>433</v>
      </c>
      <c r="J32" s="8">
        <v>503</v>
      </c>
      <c r="K32" s="8">
        <v>528</v>
      </c>
    </row>
    <row r="33" spans="1:11" x14ac:dyDescent="0.25">
      <c r="A33" s="3" t="s">
        <v>357</v>
      </c>
      <c r="B33" s="8">
        <v>184</v>
      </c>
      <c r="C33" s="8">
        <v>232</v>
      </c>
      <c r="D33" s="8">
        <v>253</v>
      </c>
      <c r="E33" s="8">
        <v>313</v>
      </c>
      <c r="F33" s="8">
        <v>253</v>
      </c>
      <c r="G33" s="8">
        <v>252</v>
      </c>
      <c r="H33" s="8">
        <v>260</v>
      </c>
      <c r="I33" s="8">
        <v>332</v>
      </c>
      <c r="J33" s="8">
        <v>336</v>
      </c>
      <c r="K33" s="8">
        <v>355</v>
      </c>
    </row>
    <row r="34" spans="1:11" x14ac:dyDescent="0.25">
      <c r="A34" s="2" t="s">
        <v>358</v>
      </c>
      <c r="B34" s="8">
        <v>24650</v>
      </c>
      <c r="C34" s="8">
        <v>24599</v>
      </c>
      <c r="D34" s="8">
        <v>24520</v>
      </c>
      <c r="E34" s="8">
        <v>27008</v>
      </c>
      <c r="F34" s="8">
        <v>23691</v>
      </c>
      <c r="G34" s="8">
        <v>25211</v>
      </c>
      <c r="H34" s="8">
        <v>22986</v>
      </c>
      <c r="I34" s="8">
        <v>25678</v>
      </c>
      <c r="J34" s="8">
        <v>27932</v>
      </c>
      <c r="K34" s="8">
        <v>28351</v>
      </c>
    </row>
    <row r="35" spans="1:11" x14ac:dyDescent="0.25">
      <c r="A35" s="3" t="s">
        <v>359</v>
      </c>
      <c r="B35" s="8">
        <v>2088</v>
      </c>
      <c r="C35" s="8">
        <v>1946</v>
      </c>
      <c r="D35" s="8">
        <v>1856</v>
      </c>
      <c r="E35" s="8">
        <v>2048</v>
      </c>
      <c r="F35" s="8">
        <v>1828</v>
      </c>
      <c r="G35" s="8">
        <v>1936</v>
      </c>
      <c r="H35" s="8">
        <v>1676</v>
      </c>
      <c r="I35" s="8">
        <v>1741</v>
      </c>
      <c r="J35" s="8">
        <v>1959</v>
      </c>
      <c r="K35" s="8">
        <v>2212</v>
      </c>
    </row>
    <row r="36" spans="1:11" x14ac:dyDescent="0.25">
      <c r="A36" s="3" t="s">
        <v>360</v>
      </c>
      <c r="B36" s="8">
        <v>1775</v>
      </c>
      <c r="C36" s="8">
        <v>1759</v>
      </c>
      <c r="D36" s="8">
        <v>1819</v>
      </c>
      <c r="E36" s="8">
        <v>2096</v>
      </c>
      <c r="F36" s="8">
        <v>1858</v>
      </c>
      <c r="G36" s="8">
        <v>1990</v>
      </c>
      <c r="H36" s="8">
        <v>1706</v>
      </c>
      <c r="I36" s="8">
        <v>1914</v>
      </c>
      <c r="J36" s="8">
        <v>2060</v>
      </c>
      <c r="K36" s="8">
        <v>2074</v>
      </c>
    </row>
    <row r="37" spans="1:11" x14ac:dyDescent="0.25">
      <c r="A37" s="3" t="s">
        <v>361</v>
      </c>
      <c r="B37" s="8">
        <v>7454</v>
      </c>
      <c r="C37" s="8">
        <v>7361</v>
      </c>
      <c r="D37" s="8">
        <v>7167</v>
      </c>
      <c r="E37" s="8">
        <v>7729</v>
      </c>
      <c r="F37" s="8">
        <v>6637</v>
      </c>
      <c r="G37" s="8">
        <v>6977</v>
      </c>
      <c r="H37" s="8">
        <v>6489</v>
      </c>
      <c r="I37" s="8">
        <v>7374</v>
      </c>
      <c r="J37" s="8">
        <v>8094</v>
      </c>
      <c r="K37" s="8">
        <v>8356</v>
      </c>
    </row>
    <row r="38" spans="1:11" x14ac:dyDescent="0.25">
      <c r="A38" s="3" t="s">
        <v>362</v>
      </c>
      <c r="B38" s="8">
        <v>6348</v>
      </c>
      <c r="C38" s="8">
        <v>6425</v>
      </c>
      <c r="D38" s="8">
        <v>6493</v>
      </c>
      <c r="E38" s="8">
        <v>7242</v>
      </c>
      <c r="F38" s="8">
        <v>6704</v>
      </c>
      <c r="G38" s="8">
        <v>7030</v>
      </c>
      <c r="H38" s="8">
        <v>6366</v>
      </c>
      <c r="I38" s="8">
        <v>7236</v>
      </c>
      <c r="J38" s="8">
        <v>7881</v>
      </c>
      <c r="K38" s="8">
        <v>7646</v>
      </c>
    </row>
    <row r="39" spans="1:11" x14ac:dyDescent="0.25">
      <c r="A39" s="3" t="s">
        <v>363</v>
      </c>
      <c r="B39" s="8">
        <v>869</v>
      </c>
      <c r="C39" s="8">
        <v>934</v>
      </c>
      <c r="D39" s="8">
        <v>892</v>
      </c>
      <c r="E39" s="8">
        <v>951</v>
      </c>
      <c r="F39" s="8">
        <v>907</v>
      </c>
      <c r="G39" s="8">
        <v>945</v>
      </c>
      <c r="H39" s="8">
        <v>893</v>
      </c>
      <c r="I39" s="8">
        <v>1116</v>
      </c>
      <c r="J39" s="8">
        <v>1045</v>
      </c>
      <c r="K39" s="8">
        <v>1142</v>
      </c>
    </row>
    <row r="40" spans="1:11" x14ac:dyDescent="0.25">
      <c r="A40" s="3" t="s">
        <v>364</v>
      </c>
      <c r="B40" s="8">
        <v>2542</v>
      </c>
      <c r="C40" s="8">
        <v>2632</v>
      </c>
      <c r="D40" s="8">
        <v>2636</v>
      </c>
      <c r="E40" s="8">
        <v>2764</v>
      </c>
      <c r="F40" s="8">
        <v>2417</v>
      </c>
      <c r="G40" s="8">
        <v>2639</v>
      </c>
      <c r="H40" s="8">
        <v>2577</v>
      </c>
      <c r="I40" s="8">
        <v>2763</v>
      </c>
      <c r="J40" s="8">
        <v>2835</v>
      </c>
      <c r="K40" s="8">
        <v>2999</v>
      </c>
    </row>
    <row r="41" spans="1:11" x14ac:dyDescent="0.25">
      <c r="A41" s="3" t="s">
        <v>365</v>
      </c>
      <c r="B41" s="8">
        <v>3574</v>
      </c>
      <c r="C41" s="8">
        <v>3542</v>
      </c>
      <c r="D41" s="8">
        <v>3657</v>
      </c>
      <c r="E41" s="8">
        <v>4178</v>
      </c>
      <c r="F41" s="8">
        <v>3340</v>
      </c>
      <c r="G41" s="8">
        <v>3694</v>
      </c>
      <c r="H41" s="8">
        <v>3279</v>
      </c>
      <c r="I41" s="8">
        <v>3534</v>
      </c>
      <c r="J41" s="8">
        <v>4058</v>
      </c>
      <c r="K41" s="8">
        <v>3922</v>
      </c>
    </row>
    <row r="42" spans="1:11" x14ac:dyDescent="0.25">
      <c r="A42" s="2" t="s">
        <v>366</v>
      </c>
      <c r="B42" s="8">
        <v>692</v>
      </c>
      <c r="C42" s="8">
        <v>694</v>
      </c>
      <c r="D42" s="8">
        <v>754</v>
      </c>
      <c r="E42" s="8">
        <v>835</v>
      </c>
      <c r="F42" s="8">
        <v>789</v>
      </c>
      <c r="G42" s="8">
        <v>883</v>
      </c>
      <c r="H42" s="8">
        <v>889</v>
      </c>
      <c r="I42" s="8">
        <v>816</v>
      </c>
      <c r="J42" s="8">
        <v>882</v>
      </c>
      <c r="K42" s="8">
        <v>815</v>
      </c>
    </row>
    <row r="43" spans="1:11" x14ac:dyDescent="0.25">
      <c r="A43" s="3" t="s">
        <v>367</v>
      </c>
      <c r="B43" s="8">
        <v>41</v>
      </c>
      <c r="C43" s="8">
        <v>36</v>
      </c>
      <c r="D43" s="8">
        <v>40</v>
      </c>
      <c r="E43" s="8">
        <v>33</v>
      </c>
      <c r="F43" s="8">
        <v>32</v>
      </c>
      <c r="G43" s="8">
        <v>39</v>
      </c>
      <c r="H43" s="8">
        <v>38</v>
      </c>
      <c r="I43" s="8">
        <v>55</v>
      </c>
      <c r="J43" s="8">
        <v>43</v>
      </c>
      <c r="K43" s="8">
        <v>58</v>
      </c>
    </row>
    <row r="44" spans="1:11" x14ac:dyDescent="0.25">
      <c r="A44" s="3" t="s">
        <v>368</v>
      </c>
      <c r="B44" s="8">
        <v>206</v>
      </c>
      <c r="C44" s="8">
        <v>188</v>
      </c>
      <c r="D44" s="8">
        <v>215</v>
      </c>
      <c r="E44" s="8">
        <v>240</v>
      </c>
      <c r="F44" s="8">
        <v>199</v>
      </c>
      <c r="G44" s="8">
        <v>219</v>
      </c>
      <c r="H44" s="8">
        <v>197</v>
      </c>
      <c r="I44" s="8">
        <v>227</v>
      </c>
      <c r="J44" s="8">
        <v>242</v>
      </c>
      <c r="K44" s="8">
        <v>213</v>
      </c>
    </row>
    <row r="45" spans="1:11" x14ac:dyDescent="0.25">
      <c r="A45" s="3" t="s">
        <v>369</v>
      </c>
      <c r="B45" s="8">
        <v>445</v>
      </c>
      <c r="C45" s="8">
        <v>470</v>
      </c>
      <c r="D45" s="8">
        <v>499</v>
      </c>
      <c r="E45" s="8">
        <v>562</v>
      </c>
      <c r="F45" s="8">
        <v>558</v>
      </c>
      <c r="G45" s="8">
        <v>605</v>
      </c>
      <c r="H45" s="8">
        <v>546</v>
      </c>
      <c r="I45" s="8">
        <v>521</v>
      </c>
      <c r="J45" s="8">
        <v>589</v>
      </c>
      <c r="K45" s="8">
        <v>540</v>
      </c>
    </row>
    <row r="46" spans="1:11" x14ac:dyDescent="0.25">
      <c r="A46" s="3" t="s">
        <v>370</v>
      </c>
      <c r="B46" s="8" t="s">
        <v>30</v>
      </c>
      <c r="C46" s="8" t="s">
        <v>30</v>
      </c>
      <c r="D46" s="8" t="s">
        <v>30</v>
      </c>
      <c r="E46" s="8" t="s">
        <v>30</v>
      </c>
      <c r="F46" s="8" t="s">
        <v>30</v>
      </c>
      <c r="G46" s="8">
        <v>20</v>
      </c>
      <c r="H46" s="8">
        <v>108</v>
      </c>
      <c r="I46" s="8">
        <v>13</v>
      </c>
      <c r="J46" s="8">
        <v>8</v>
      </c>
      <c r="K46" s="8" t="s">
        <v>30</v>
      </c>
    </row>
    <row r="47" spans="1:11" x14ac:dyDescent="0.25">
      <c r="A47" s="2" t="s">
        <v>371</v>
      </c>
      <c r="B47" s="8">
        <v>14119</v>
      </c>
      <c r="C47" s="8">
        <v>14188</v>
      </c>
      <c r="D47" s="8">
        <v>15168</v>
      </c>
      <c r="E47" s="8">
        <v>15726</v>
      </c>
      <c r="F47" s="8">
        <v>12646</v>
      </c>
      <c r="G47" s="8">
        <v>13888</v>
      </c>
      <c r="H47" s="8">
        <v>13196</v>
      </c>
      <c r="I47" s="8">
        <v>14135</v>
      </c>
      <c r="J47" s="8">
        <v>14643</v>
      </c>
      <c r="K47" s="8">
        <v>13811</v>
      </c>
    </row>
    <row r="48" spans="1:11" x14ac:dyDescent="0.25">
      <c r="A48" s="3" t="s">
        <v>372</v>
      </c>
      <c r="B48" s="8">
        <v>1519</v>
      </c>
      <c r="C48" s="8">
        <v>1532</v>
      </c>
      <c r="D48" s="8">
        <v>1632</v>
      </c>
      <c r="E48" s="8">
        <v>1806</v>
      </c>
      <c r="F48" s="8">
        <v>1564</v>
      </c>
      <c r="G48" s="8">
        <v>1713</v>
      </c>
      <c r="H48" s="8">
        <v>1671</v>
      </c>
      <c r="I48" s="8">
        <v>1898</v>
      </c>
      <c r="J48" s="8">
        <v>1945</v>
      </c>
      <c r="K48" s="8">
        <v>1771</v>
      </c>
    </row>
    <row r="49" spans="1:11" x14ac:dyDescent="0.25">
      <c r="A49" s="3" t="s">
        <v>373</v>
      </c>
      <c r="B49" s="8">
        <v>11173</v>
      </c>
      <c r="C49" s="8">
        <v>11270</v>
      </c>
      <c r="D49" s="8">
        <v>12084</v>
      </c>
      <c r="E49" s="8">
        <v>12346</v>
      </c>
      <c r="F49" s="8">
        <v>9436</v>
      </c>
      <c r="G49" s="8">
        <v>10376</v>
      </c>
      <c r="H49" s="8">
        <v>9950</v>
      </c>
      <c r="I49" s="8">
        <v>10452</v>
      </c>
      <c r="J49" s="8">
        <v>10843</v>
      </c>
      <c r="K49" s="8">
        <v>10555</v>
      </c>
    </row>
    <row r="50" spans="1:11" x14ac:dyDescent="0.25">
      <c r="A50" s="3" t="s">
        <v>374</v>
      </c>
      <c r="B50" s="8">
        <v>1427</v>
      </c>
      <c r="C50" s="8">
        <v>1386</v>
      </c>
      <c r="D50" s="8">
        <v>1452</v>
      </c>
      <c r="E50" s="8">
        <v>1574</v>
      </c>
      <c r="F50" s="8">
        <v>1646</v>
      </c>
      <c r="G50" s="8">
        <v>1799</v>
      </c>
      <c r="H50" s="8">
        <v>1575</v>
      </c>
      <c r="I50" s="8">
        <v>1785</v>
      </c>
      <c r="J50" s="8">
        <v>1855</v>
      </c>
      <c r="K50" s="8">
        <v>1485</v>
      </c>
    </row>
    <row r="51" spans="1:11" x14ac:dyDescent="0.25">
      <c r="A51" s="2" t="s">
        <v>375</v>
      </c>
      <c r="B51" s="8">
        <v>16379</v>
      </c>
      <c r="C51" s="8">
        <v>17498</v>
      </c>
      <c r="D51" s="8">
        <v>16802</v>
      </c>
      <c r="E51" s="8">
        <v>18246</v>
      </c>
      <c r="F51" s="8">
        <v>15502</v>
      </c>
      <c r="G51" s="8">
        <v>17134</v>
      </c>
      <c r="H51" s="8">
        <v>16390</v>
      </c>
      <c r="I51" s="8">
        <v>17014</v>
      </c>
      <c r="J51" s="8">
        <v>18105</v>
      </c>
      <c r="K51" s="8">
        <v>18506</v>
      </c>
    </row>
    <row r="52" spans="1:11" x14ac:dyDescent="0.25">
      <c r="A52" s="3" t="s">
        <v>376</v>
      </c>
      <c r="B52" s="8">
        <v>10116</v>
      </c>
      <c r="C52" s="8">
        <v>10935</v>
      </c>
      <c r="D52" s="8">
        <v>10585</v>
      </c>
      <c r="E52" s="8">
        <v>11466</v>
      </c>
      <c r="F52" s="8">
        <v>9807</v>
      </c>
      <c r="G52" s="8">
        <v>10903</v>
      </c>
      <c r="H52" s="8">
        <v>10678</v>
      </c>
      <c r="I52" s="8">
        <v>11079</v>
      </c>
      <c r="J52" s="8">
        <v>11660</v>
      </c>
      <c r="K52" s="8">
        <v>12020</v>
      </c>
    </row>
    <row r="53" spans="1:11" x14ac:dyDescent="0.25">
      <c r="A53" s="3" t="s">
        <v>377</v>
      </c>
      <c r="B53" s="8">
        <v>6097</v>
      </c>
      <c r="C53" s="8">
        <v>6337</v>
      </c>
      <c r="D53" s="8">
        <v>6003</v>
      </c>
      <c r="E53" s="8">
        <v>6548</v>
      </c>
      <c r="F53" s="8">
        <v>5518</v>
      </c>
      <c r="G53" s="8">
        <v>6096</v>
      </c>
      <c r="H53" s="8">
        <v>5524</v>
      </c>
      <c r="I53" s="8">
        <v>5702</v>
      </c>
      <c r="J53" s="8">
        <v>6207</v>
      </c>
      <c r="K53" s="8">
        <v>6306</v>
      </c>
    </row>
    <row r="54" spans="1:11" x14ac:dyDescent="0.25">
      <c r="A54" s="3" t="s">
        <v>409</v>
      </c>
      <c r="B54" s="8">
        <v>166</v>
      </c>
      <c r="C54" s="8">
        <v>226</v>
      </c>
      <c r="D54" s="8">
        <v>214</v>
      </c>
      <c r="E54" s="8">
        <v>232</v>
      </c>
      <c r="F54" s="8">
        <v>177</v>
      </c>
      <c r="G54" s="8">
        <v>135</v>
      </c>
      <c r="H54" s="8">
        <v>188</v>
      </c>
      <c r="I54" s="8">
        <v>233</v>
      </c>
      <c r="J54" s="8">
        <v>238</v>
      </c>
      <c r="K54" s="8">
        <v>180</v>
      </c>
    </row>
    <row r="55" spans="1:11" x14ac:dyDescent="0.25">
      <c r="A55" s="2" t="s">
        <v>378</v>
      </c>
      <c r="B55" s="8">
        <v>14017</v>
      </c>
      <c r="C55" s="8">
        <v>14816</v>
      </c>
      <c r="D55" s="8">
        <v>15603</v>
      </c>
      <c r="E55" s="8">
        <v>17957</v>
      </c>
      <c r="F55" s="8">
        <v>14915</v>
      </c>
      <c r="G55" s="8">
        <v>16797</v>
      </c>
      <c r="H55" s="8">
        <v>24683</v>
      </c>
      <c r="I55" s="8">
        <v>25033</v>
      </c>
      <c r="J55" s="8">
        <v>23510</v>
      </c>
      <c r="K55" s="8">
        <v>24493</v>
      </c>
    </row>
    <row r="56" spans="1:11" x14ac:dyDescent="0.25">
      <c r="A56" s="3" t="s">
        <v>379</v>
      </c>
      <c r="B56" s="8">
        <v>1802</v>
      </c>
      <c r="C56" s="8">
        <v>1758</v>
      </c>
      <c r="D56" s="8">
        <v>1777</v>
      </c>
      <c r="E56" s="8">
        <v>1909</v>
      </c>
      <c r="F56" s="8">
        <v>1766</v>
      </c>
      <c r="G56" s="8">
        <v>1990</v>
      </c>
      <c r="H56" s="8">
        <v>1848</v>
      </c>
      <c r="I56" s="8">
        <v>1891</v>
      </c>
      <c r="J56" s="8">
        <v>2068</v>
      </c>
      <c r="K56" s="8">
        <v>2043</v>
      </c>
    </row>
    <row r="57" spans="1:11" x14ac:dyDescent="0.25">
      <c r="A57" s="3" t="s">
        <v>380</v>
      </c>
      <c r="B57" s="8">
        <v>311</v>
      </c>
      <c r="C57" s="8">
        <v>299</v>
      </c>
      <c r="D57" s="8">
        <v>244</v>
      </c>
      <c r="E57" s="8">
        <v>300</v>
      </c>
      <c r="F57" s="8">
        <v>299</v>
      </c>
      <c r="G57" s="8">
        <v>285</v>
      </c>
      <c r="H57" s="8">
        <v>276</v>
      </c>
      <c r="I57" s="8">
        <v>367</v>
      </c>
      <c r="J57" s="8">
        <v>363</v>
      </c>
      <c r="K57" s="8">
        <v>365</v>
      </c>
    </row>
    <row r="58" spans="1:11" x14ac:dyDescent="0.25">
      <c r="A58" s="3" t="s">
        <v>381</v>
      </c>
      <c r="B58" s="8">
        <v>429</v>
      </c>
      <c r="C58" s="8">
        <v>425</v>
      </c>
      <c r="D58" s="8">
        <v>464</v>
      </c>
      <c r="E58" s="8">
        <v>435</v>
      </c>
      <c r="F58" s="8">
        <v>469</v>
      </c>
      <c r="G58" s="8">
        <v>486</v>
      </c>
      <c r="H58" s="8">
        <v>499</v>
      </c>
      <c r="I58" s="8">
        <v>520</v>
      </c>
      <c r="J58" s="8">
        <v>494</v>
      </c>
      <c r="K58" s="8">
        <v>372</v>
      </c>
    </row>
    <row r="59" spans="1:11" x14ac:dyDescent="0.25">
      <c r="A59" s="3" t="s">
        <v>382</v>
      </c>
      <c r="B59" s="8">
        <v>11370</v>
      </c>
      <c r="C59" s="8">
        <v>12216</v>
      </c>
      <c r="D59" s="8">
        <v>13039</v>
      </c>
      <c r="E59" s="8">
        <v>15200</v>
      </c>
      <c r="F59" s="8">
        <v>12191</v>
      </c>
      <c r="G59" s="8">
        <v>13938</v>
      </c>
      <c r="H59" s="8">
        <v>13046</v>
      </c>
      <c r="I59" s="8">
        <v>14882</v>
      </c>
      <c r="J59" s="8">
        <v>17199</v>
      </c>
      <c r="K59" s="8">
        <v>19890</v>
      </c>
    </row>
    <row r="60" spans="1:11" x14ac:dyDescent="0.25">
      <c r="A60" s="3" t="s">
        <v>383</v>
      </c>
      <c r="B60" s="8">
        <v>105</v>
      </c>
      <c r="C60" s="8">
        <v>118</v>
      </c>
      <c r="D60" s="8">
        <v>79</v>
      </c>
      <c r="E60" s="8">
        <v>113</v>
      </c>
      <c r="F60" s="8">
        <v>190</v>
      </c>
      <c r="G60" s="8">
        <v>98</v>
      </c>
      <c r="H60" s="8">
        <v>9014</v>
      </c>
      <c r="I60" s="8">
        <v>7373</v>
      </c>
      <c r="J60" s="8">
        <v>3386</v>
      </c>
      <c r="K60" s="8">
        <v>1823</v>
      </c>
    </row>
    <row r="61" spans="1:11" x14ac:dyDescent="0.25">
      <c r="A61" s="2" t="s">
        <v>384</v>
      </c>
      <c r="B61" s="8">
        <v>12287</v>
      </c>
      <c r="C61" s="8">
        <v>12881</v>
      </c>
      <c r="D61" s="8">
        <v>13782</v>
      </c>
      <c r="E61" s="8">
        <v>15855</v>
      </c>
      <c r="F61" s="8">
        <v>13185</v>
      </c>
      <c r="G61" s="8">
        <v>14892</v>
      </c>
      <c r="H61" s="8">
        <v>14158</v>
      </c>
      <c r="I61" s="8">
        <v>16330</v>
      </c>
      <c r="J61" s="8">
        <v>17093</v>
      </c>
      <c r="K61" s="8">
        <v>15593</v>
      </c>
    </row>
    <row r="62" spans="1:11" x14ac:dyDescent="0.25">
      <c r="A62" s="3" t="s">
        <v>385</v>
      </c>
      <c r="B62" s="8">
        <v>2926</v>
      </c>
      <c r="C62" s="8">
        <v>3570</v>
      </c>
      <c r="D62" s="8">
        <v>4087</v>
      </c>
      <c r="E62" s="8">
        <v>5606</v>
      </c>
      <c r="F62" s="8">
        <v>5306</v>
      </c>
      <c r="G62" s="8">
        <v>6033</v>
      </c>
      <c r="H62" s="8">
        <v>5422</v>
      </c>
      <c r="I62" s="8">
        <v>6859</v>
      </c>
      <c r="J62" s="8">
        <v>8523</v>
      </c>
      <c r="K62" s="8">
        <v>8441</v>
      </c>
    </row>
    <row r="63" spans="1:11" x14ac:dyDescent="0.25">
      <c r="A63" s="3" t="s">
        <v>386</v>
      </c>
      <c r="B63" s="8">
        <v>9361</v>
      </c>
      <c r="C63" s="8">
        <v>9311</v>
      </c>
      <c r="D63" s="8">
        <v>9695</v>
      </c>
      <c r="E63" s="8">
        <v>10249</v>
      </c>
      <c r="F63" s="8">
        <v>7879</v>
      </c>
      <c r="G63" s="8">
        <v>8859</v>
      </c>
      <c r="H63" s="8">
        <v>8736</v>
      </c>
      <c r="I63" s="8">
        <v>9471</v>
      </c>
      <c r="J63" s="8">
        <v>8570</v>
      </c>
      <c r="K63" s="8">
        <v>7152</v>
      </c>
    </row>
    <row r="64" spans="1:11" x14ac:dyDescent="0.25">
      <c r="A64" s="2" t="s">
        <v>154</v>
      </c>
      <c r="B64" s="8">
        <v>102564</v>
      </c>
      <c r="C64" s="8">
        <v>104431</v>
      </c>
      <c r="D64" s="8">
        <v>107949</v>
      </c>
      <c r="E64" s="8">
        <v>116879</v>
      </c>
      <c r="F64" s="8">
        <v>121277</v>
      </c>
      <c r="G64" s="8">
        <v>131735</v>
      </c>
      <c r="H64" s="8">
        <v>134650</v>
      </c>
      <c r="I64" s="8">
        <v>145745</v>
      </c>
      <c r="J64" s="8">
        <v>150973</v>
      </c>
      <c r="K64" s="8">
        <v>147174</v>
      </c>
    </row>
  </sheetData>
  <hyperlinks>
    <hyperlink ref="A2" location="'Cover page'!A1" display="'Cover page'!A1" xr:uid="{BAA949BB-77C5-43BF-B0BE-E637C2192214}"/>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C3F9F-932B-458B-9DB0-ABF1C4728A19}">
  <dimension ref="A1:K64"/>
  <sheetViews>
    <sheetView zoomScale="85" zoomScaleNormal="85" workbookViewId="0">
      <selection activeCell="B2" sqref="B2"/>
    </sheetView>
  </sheetViews>
  <sheetFormatPr defaultRowHeight="15" x14ac:dyDescent="0.25"/>
  <cols>
    <col min="1" max="1" width="56.42578125" bestFit="1" customWidth="1"/>
    <col min="2" max="2" width="17.42578125" bestFit="1" customWidth="1"/>
    <col min="3" max="10" width="7.855468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page'!$A$46</f>
        <v>Table 7.2. Claims (median compensation) by Breakdown agency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263</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333</v>
      </c>
      <c r="B8" s="10">
        <v>13565</v>
      </c>
      <c r="C8" s="10">
        <v>15164.5</v>
      </c>
      <c r="D8" s="10">
        <v>15050.5</v>
      </c>
      <c r="E8" s="10">
        <v>14742</v>
      </c>
      <c r="F8" s="10">
        <v>14387</v>
      </c>
      <c r="G8" s="10">
        <v>14442.5</v>
      </c>
      <c r="H8" s="10">
        <v>14862</v>
      </c>
      <c r="I8" s="10">
        <v>16449.5</v>
      </c>
      <c r="J8" s="10">
        <v>16617.5</v>
      </c>
      <c r="K8" s="10" t="s">
        <v>30</v>
      </c>
    </row>
    <row r="9" spans="1:11" x14ac:dyDescent="0.25">
      <c r="A9" s="3" t="s">
        <v>334</v>
      </c>
      <c r="B9" s="10">
        <v>12804</v>
      </c>
      <c r="C9" s="10">
        <v>13954</v>
      </c>
      <c r="D9" s="10">
        <v>13557.5</v>
      </c>
      <c r="E9" s="10">
        <v>13461</v>
      </c>
      <c r="F9" s="10">
        <v>12767</v>
      </c>
      <c r="G9" s="10">
        <v>12870</v>
      </c>
      <c r="H9" s="10">
        <v>14602</v>
      </c>
      <c r="I9" s="10">
        <v>16076</v>
      </c>
      <c r="J9" s="10">
        <v>14946.5</v>
      </c>
      <c r="K9" s="10" t="s">
        <v>30</v>
      </c>
    </row>
    <row r="10" spans="1:11" x14ac:dyDescent="0.25">
      <c r="A10" s="3" t="s">
        <v>335</v>
      </c>
      <c r="B10" s="10">
        <v>14625</v>
      </c>
      <c r="C10" s="10">
        <v>17407</v>
      </c>
      <c r="D10" s="10">
        <v>15354</v>
      </c>
      <c r="E10" s="10">
        <v>17110.5</v>
      </c>
      <c r="F10" s="10">
        <v>15022</v>
      </c>
      <c r="G10" s="10">
        <v>16158</v>
      </c>
      <c r="H10" s="10">
        <v>17436</v>
      </c>
      <c r="I10" s="10">
        <v>16682</v>
      </c>
      <c r="J10" s="10">
        <v>18374</v>
      </c>
      <c r="K10" s="10" t="s">
        <v>30</v>
      </c>
    </row>
    <row r="11" spans="1:11" x14ac:dyDescent="0.25">
      <c r="A11" s="3" t="s">
        <v>336</v>
      </c>
      <c r="B11" s="10">
        <v>6886</v>
      </c>
      <c r="C11" s="10">
        <v>10468</v>
      </c>
      <c r="D11" s="10">
        <v>10093</v>
      </c>
      <c r="E11" s="10">
        <v>6144</v>
      </c>
      <c r="F11" s="10">
        <v>5535</v>
      </c>
      <c r="G11" s="10">
        <v>6110</v>
      </c>
      <c r="H11" s="10">
        <v>5425</v>
      </c>
      <c r="I11" s="10">
        <v>5916</v>
      </c>
      <c r="J11" s="10">
        <v>6775.5</v>
      </c>
      <c r="K11" s="10" t="s">
        <v>30</v>
      </c>
    </row>
    <row r="12" spans="1:11" x14ac:dyDescent="0.25">
      <c r="A12" s="3" t="s">
        <v>337</v>
      </c>
      <c r="B12" s="10">
        <v>11610.5</v>
      </c>
      <c r="C12" s="10">
        <v>14800</v>
      </c>
      <c r="D12" s="10">
        <v>12959</v>
      </c>
      <c r="E12" s="10">
        <v>12237</v>
      </c>
      <c r="F12" s="10">
        <v>10517</v>
      </c>
      <c r="G12" s="10">
        <v>12054</v>
      </c>
      <c r="H12" s="10">
        <v>9427.5</v>
      </c>
      <c r="I12" s="10">
        <v>13868</v>
      </c>
      <c r="J12" s="10">
        <v>14079</v>
      </c>
      <c r="K12" s="10" t="s">
        <v>30</v>
      </c>
    </row>
    <row r="13" spans="1:11" x14ac:dyDescent="0.25">
      <c r="A13" s="3" t="s">
        <v>408</v>
      </c>
      <c r="B13" s="10">
        <v>15265</v>
      </c>
      <c r="C13" s="10">
        <v>16917</v>
      </c>
      <c r="D13" s="10">
        <v>17302</v>
      </c>
      <c r="E13" s="10">
        <v>16816.5</v>
      </c>
      <c r="F13" s="10">
        <v>19566</v>
      </c>
      <c r="G13" s="10">
        <v>16604.5</v>
      </c>
      <c r="H13" s="10">
        <v>16947</v>
      </c>
      <c r="I13" s="10">
        <v>19113</v>
      </c>
      <c r="J13" s="10">
        <v>21261</v>
      </c>
      <c r="K13" s="10" t="s">
        <v>30</v>
      </c>
    </row>
    <row r="14" spans="1:11" x14ac:dyDescent="0.25">
      <c r="A14" s="3" t="s">
        <v>338</v>
      </c>
      <c r="B14" s="10">
        <v>14662</v>
      </c>
      <c r="C14" s="10">
        <v>15321</v>
      </c>
      <c r="D14" s="10">
        <v>16204.5</v>
      </c>
      <c r="E14" s="10">
        <v>14210.5</v>
      </c>
      <c r="F14" s="10">
        <v>13112</v>
      </c>
      <c r="G14" s="10">
        <v>15633</v>
      </c>
      <c r="H14" s="10">
        <v>14896</v>
      </c>
      <c r="I14" s="10">
        <v>16377</v>
      </c>
      <c r="J14" s="10">
        <v>16643</v>
      </c>
      <c r="K14" s="10" t="s">
        <v>30</v>
      </c>
    </row>
    <row r="15" spans="1:11" x14ac:dyDescent="0.25">
      <c r="A15" s="3" t="s">
        <v>339</v>
      </c>
      <c r="B15" s="10">
        <v>11183</v>
      </c>
      <c r="C15" s="10">
        <v>25140</v>
      </c>
      <c r="D15" s="10">
        <v>15393.5</v>
      </c>
      <c r="E15" s="10">
        <v>10497.5</v>
      </c>
      <c r="F15" s="10">
        <v>14522</v>
      </c>
      <c r="G15" s="10">
        <v>21562</v>
      </c>
      <c r="H15" s="10">
        <v>12945</v>
      </c>
      <c r="I15" s="10">
        <v>19653</v>
      </c>
      <c r="J15" s="10">
        <v>15383.5</v>
      </c>
      <c r="K15" s="10" t="s">
        <v>30</v>
      </c>
    </row>
    <row r="16" spans="1:11" x14ac:dyDescent="0.25">
      <c r="A16" s="3" t="s">
        <v>340</v>
      </c>
      <c r="B16" s="10">
        <v>10059.5</v>
      </c>
      <c r="C16" s="10">
        <v>17377</v>
      </c>
      <c r="D16" s="10">
        <v>11034</v>
      </c>
      <c r="E16" s="10">
        <v>28081</v>
      </c>
      <c r="F16" s="10">
        <v>11170</v>
      </c>
      <c r="G16" s="10">
        <v>18623</v>
      </c>
      <c r="H16" s="10">
        <v>14841</v>
      </c>
      <c r="I16" s="10">
        <v>17166.5</v>
      </c>
      <c r="J16" s="10">
        <v>15088.5</v>
      </c>
      <c r="K16" s="10" t="s">
        <v>30</v>
      </c>
    </row>
    <row r="17" spans="1:11" x14ac:dyDescent="0.25">
      <c r="A17" s="3" t="s">
        <v>341</v>
      </c>
      <c r="B17" s="10">
        <v>14434.5</v>
      </c>
      <c r="C17" s="10">
        <v>15664.5</v>
      </c>
      <c r="D17" s="10">
        <v>15618</v>
      </c>
      <c r="E17" s="10">
        <v>18148</v>
      </c>
      <c r="F17" s="10">
        <v>15098</v>
      </c>
      <c r="G17" s="10">
        <v>15180</v>
      </c>
      <c r="H17" s="10">
        <v>16171.5</v>
      </c>
      <c r="I17" s="10">
        <v>17562</v>
      </c>
      <c r="J17" s="10">
        <v>16709.5</v>
      </c>
      <c r="K17" s="10" t="s">
        <v>30</v>
      </c>
    </row>
    <row r="18" spans="1:11" x14ac:dyDescent="0.25">
      <c r="A18" s="2" t="s">
        <v>342</v>
      </c>
      <c r="B18" s="10">
        <v>15121</v>
      </c>
      <c r="C18" s="10">
        <v>16449</v>
      </c>
      <c r="D18" s="10">
        <v>16757</v>
      </c>
      <c r="E18" s="10">
        <v>18086</v>
      </c>
      <c r="F18" s="10">
        <v>17014.5</v>
      </c>
      <c r="G18" s="10">
        <v>17538</v>
      </c>
      <c r="H18" s="10">
        <v>18144.5</v>
      </c>
      <c r="I18" s="10">
        <v>18743</v>
      </c>
      <c r="J18" s="10">
        <v>19973</v>
      </c>
      <c r="K18" s="10" t="s">
        <v>30</v>
      </c>
    </row>
    <row r="19" spans="1:11" x14ac:dyDescent="0.25">
      <c r="A19" s="3" t="s">
        <v>343</v>
      </c>
      <c r="B19" s="10">
        <v>22821.5</v>
      </c>
      <c r="C19" s="10">
        <v>27339</v>
      </c>
      <c r="D19" s="10">
        <v>23533</v>
      </c>
      <c r="E19" s="10">
        <v>29895</v>
      </c>
      <c r="F19" s="10">
        <v>25823</v>
      </c>
      <c r="G19" s="10">
        <v>32252</v>
      </c>
      <c r="H19" s="10">
        <v>32309</v>
      </c>
      <c r="I19" s="10">
        <v>32448</v>
      </c>
      <c r="J19" s="10">
        <v>32200.5</v>
      </c>
      <c r="K19" s="10" t="s">
        <v>30</v>
      </c>
    </row>
    <row r="20" spans="1:11" x14ac:dyDescent="0.25">
      <c r="A20" s="3" t="s">
        <v>344</v>
      </c>
      <c r="B20" s="10">
        <v>17841.5</v>
      </c>
      <c r="C20" s="10">
        <v>18653</v>
      </c>
      <c r="D20" s="10">
        <v>17820</v>
      </c>
      <c r="E20" s="10">
        <v>21291</v>
      </c>
      <c r="F20" s="10">
        <v>16549</v>
      </c>
      <c r="G20" s="10">
        <v>18593</v>
      </c>
      <c r="H20" s="10">
        <v>16597.5</v>
      </c>
      <c r="I20" s="10">
        <v>18482</v>
      </c>
      <c r="J20" s="10">
        <v>19804.5</v>
      </c>
      <c r="K20" s="10" t="s">
        <v>30</v>
      </c>
    </row>
    <row r="21" spans="1:11" x14ac:dyDescent="0.25">
      <c r="A21" s="3" t="s">
        <v>345</v>
      </c>
      <c r="B21" s="10">
        <v>11643.5</v>
      </c>
      <c r="C21" s="10">
        <v>11733</v>
      </c>
      <c r="D21" s="10">
        <v>12148.5</v>
      </c>
      <c r="E21" s="10">
        <v>14362</v>
      </c>
      <c r="F21" s="10">
        <v>13585.5</v>
      </c>
      <c r="G21" s="10">
        <v>13569</v>
      </c>
      <c r="H21" s="10">
        <v>13821.5</v>
      </c>
      <c r="I21" s="10">
        <v>13845</v>
      </c>
      <c r="J21" s="10">
        <v>14643.5</v>
      </c>
      <c r="K21" s="10" t="s">
        <v>30</v>
      </c>
    </row>
    <row r="22" spans="1:11" x14ac:dyDescent="0.25">
      <c r="A22" s="3" t="s">
        <v>346</v>
      </c>
      <c r="B22" s="10">
        <v>15600</v>
      </c>
      <c r="C22" s="10">
        <v>16878</v>
      </c>
      <c r="D22" s="10">
        <v>17731</v>
      </c>
      <c r="E22" s="10">
        <v>18023</v>
      </c>
      <c r="F22" s="10">
        <v>16812</v>
      </c>
      <c r="G22" s="10">
        <v>17656</v>
      </c>
      <c r="H22" s="10">
        <v>18941.5</v>
      </c>
      <c r="I22" s="10">
        <v>19057</v>
      </c>
      <c r="J22" s="10">
        <v>20811</v>
      </c>
      <c r="K22" s="10" t="s">
        <v>30</v>
      </c>
    </row>
    <row r="23" spans="1:11" x14ac:dyDescent="0.25">
      <c r="A23" s="3" t="s">
        <v>347</v>
      </c>
      <c r="B23" s="10">
        <v>17070</v>
      </c>
      <c r="C23" s="10">
        <v>15357</v>
      </c>
      <c r="D23" s="10">
        <v>15521</v>
      </c>
      <c r="E23" s="10">
        <v>20879</v>
      </c>
      <c r="F23" s="10">
        <v>26593.5</v>
      </c>
      <c r="G23" s="10">
        <v>22807</v>
      </c>
      <c r="H23" s="10">
        <v>20978</v>
      </c>
      <c r="I23" s="10">
        <v>25995.5</v>
      </c>
      <c r="J23" s="10">
        <v>25992</v>
      </c>
      <c r="K23" s="10" t="s">
        <v>30</v>
      </c>
    </row>
    <row r="24" spans="1:11" x14ac:dyDescent="0.25">
      <c r="A24" s="3" t="s">
        <v>348</v>
      </c>
      <c r="B24" s="10">
        <v>17501</v>
      </c>
      <c r="C24" s="10">
        <v>13758</v>
      </c>
      <c r="D24" s="10">
        <v>15006</v>
      </c>
      <c r="E24" s="10">
        <v>16259</v>
      </c>
      <c r="F24" s="10">
        <v>20499</v>
      </c>
      <c r="G24" s="10">
        <v>18332.5</v>
      </c>
      <c r="H24" s="10">
        <v>8279</v>
      </c>
      <c r="I24" s="10">
        <v>17788</v>
      </c>
      <c r="J24" s="10">
        <v>18686</v>
      </c>
      <c r="K24" s="10" t="s">
        <v>30</v>
      </c>
    </row>
    <row r="25" spans="1:11" x14ac:dyDescent="0.25">
      <c r="A25" s="3" t="s">
        <v>349</v>
      </c>
      <c r="B25" s="10">
        <v>11847</v>
      </c>
      <c r="C25" s="10">
        <v>14595</v>
      </c>
      <c r="D25" s="10">
        <v>17777</v>
      </c>
      <c r="E25" s="10">
        <v>14303</v>
      </c>
      <c r="F25" s="10">
        <v>17047</v>
      </c>
      <c r="G25" s="10">
        <v>18485</v>
      </c>
      <c r="H25" s="10">
        <v>18701</v>
      </c>
      <c r="I25" s="10">
        <v>20332</v>
      </c>
      <c r="J25" s="10">
        <v>15864</v>
      </c>
      <c r="K25" s="10" t="s">
        <v>30</v>
      </c>
    </row>
    <row r="26" spans="1:11" x14ac:dyDescent="0.25">
      <c r="A26" s="3" t="s">
        <v>350</v>
      </c>
      <c r="B26" s="10">
        <v>12113</v>
      </c>
      <c r="C26" s="10">
        <v>20518</v>
      </c>
      <c r="D26" s="10">
        <v>13806.5</v>
      </c>
      <c r="E26" s="10">
        <v>25219</v>
      </c>
      <c r="F26" s="10">
        <v>14766</v>
      </c>
      <c r="G26" s="10">
        <v>11996.5</v>
      </c>
      <c r="H26" s="10">
        <v>12217</v>
      </c>
      <c r="I26" s="10">
        <v>17629.5</v>
      </c>
      <c r="J26" s="10">
        <v>19257</v>
      </c>
      <c r="K26" s="10" t="s">
        <v>30</v>
      </c>
    </row>
    <row r="27" spans="1:11" x14ac:dyDescent="0.25">
      <c r="A27" s="2" t="s">
        <v>351</v>
      </c>
      <c r="B27" s="10">
        <v>12408</v>
      </c>
      <c r="C27" s="10">
        <v>13055.5</v>
      </c>
      <c r="D27" s="10">
        <v>12984</v>
      </c>
      <c r="E27" s="10">
        <v>13531</v>
      </c>
      <c r="F27" s="10">
        <v>13559</v>
      </c>
      <c r="G27" s="10">
        <v>13147.5</v>
      </c>
      <c r="H27" s="10">
        <v>13577</v>
      </c>
      <c r="I27" s="10">
        <v>14900</v>
      </c>
      <c r="J27" s="10">
        <v>16435</v>
      </c>
      <c r="K27" s="10" t="s">
        <v>30</v>
      </c>
    </row>
    <row r="28" spans="1:11" x14ac:dyDescent="0.25">
      <c r="A28" s="3" t="s">
        <v>352</v>
      </c>
      <c r="B28" s="10">
        <v>10976</v>
      </c>
      <c r="C28" s="10">
        <v>11748</v>
      </c>
      <c r="D28" s="10">
        <v>11377.5</v>
      </c>
      <c r="E28" s="10">
        <v>12692</v>
      </c>
      <c r="F28" s="10">
        <v>11761</v>
      </c>
      <c r="G28" s="10">
        <v>11324.5</v>
      </c>
      <c r="H28" s="10">
        <v>11950</v>
      </c>
      <c r="I28" s="10">
        <v>13372.5</v>
      </c>
      <c r="J28" s="10">
        <v>13672</v>
      </c>
      <c r="K28" s="10" t="s">
        <v>30</v>
      </c>
    </row>
    <row r="29" spans="1:11" x14ac:dyDescent="0.25">
      <c r="A29" s="3" t="s">
        <v>353</v>
      </c>
      <c r="B29" s="10">
        <v>8966.5</v>
      </c>
      <c r="C29" s="10">
        <v>10553</v>
      </c>
      <c r="D29" s="10">
        <v>9696</v>
      </c>
      <c r="E29" s="10">
        <v>10221</v>
      </c>
      <c r="F29" s="10">
        <v>10751</v>
      </c>
      <c r="G29" s="10">
        <v>10548</v>
      </c>
      <c r="H29" s="10">
        <v>10853.5</v>
      </c>
      <c r="I29" s="10">
        <v>11947</v>
      </c>
      <c r="J29" s="10">
        <v>13219</v>
      </c>
      <c r="K29" s="10" t="s">
        <v>30</v>
      </c>
    </row>
    <row r="30" spans="1:11" x14ac:dyDescent="0.25">
      <c r="A30" s="3" t="s">
        <v>354</v>
      </c>
      <c r="B30" s="10">
        <v>18539</v>
      </c>
      <c r="C30" s="10">
        <v>19558.5</v>
      </c>
      <c r="D30" s="10">
        <v>19772.5</v>
      </c>
      <c r="E30" s="10">
        <v>20720.5</v>
      </c>
      <c r="F30" s="10">
        <v>21243</v>
      </c>
      <c r="G30" s="10">
        <v>23349</v>
      </c>
      <c r="H30" s="10">
        <v>23040.5</v>
      </c>
      <c r="I30" s="10">
        <v>25487</v>
      </c>
      <c r="J30" s="10">
        <v>27489</v>
      </c>
      <c r="K30" s="10" t="s">
        <v>30</v>
      </c>
    </row>
    <row r="31" spans="1:11" x14ac:dyDescent="0.25">
      <c r="A31" s="3" t="s">
        <v>355</v>
      </c>
      <c r="B31" s="10">
        <v>13604</v>
      </c>
      <c r="C31" s="10">
        <v>12506.5</v>
      </c>
      <c r="D31" s="10">
        <v>12981</v>
      </c>
      <c r="E31" s="10">
        <v>13069</v>
      </c>
      <c r="F31" s="10">
        <v>12935</v>
      </c>
      <c r="G31" s="10">
        <v>12774</v>
      </c>
      <c r="H31" s="10">
        <v>12877</v>
      </c>
      <c r="I31" s="10">
        <v>15511</v>
      </c>
      <c r="J31" s="10">
        <v>15812.5</v>
      </c>
      <c r="K31" s="10" t="s">
        <v>30</v>
      </c>
    </row>
    <row r="32" spans="1:11" x14ac:dyDescent="0.25">
      <c r="A32" s="3" t="s">
        <v>356</v>
      </c>
      <c r="B32" s="10">
        <v>13761</v>
      </c>
      <c r="C32" s="10">
        <v>12937</v>
      </c>
      <c r="D32" s="10">
        <v>14806</v>
      </c>
      <c r="E32" s="10">
        <v>13862</v>
      </c>
      <c r="F32" s="10">
        <v>13450</v>
      </c>
      <c r="G32" s="10">
        <v>13426</v>
      </c>
      <c r="H32" s="10">
        <v>18108</v>
      </c>
      <c r="I32" s="10">
        <v>17658</v>
      </c>
      <c r="J32" s="10">
        <v>20009</v>
      </c>
      <c r="K32" s="10" t="s">
        <v>30</v>
      </c>
    </row>
    <row r="33" spans="1:11" x14ac:dyDescent="0.25">
      <c r="A33" s="3" t="s">
        <v>357</v>
      </c>
      <c r="B33" s="10">
        <v>16327.5</v>
      </c>
      <c r="C33" s="10">
        <v>17578</v>
      </c>
      <c r="D33" s="10">
        <v>17987</v>
      </c>
      <c r="E33" s="10">
        <v>13924.5</v>
      </c>
      <c r="F33" s="10">
        <v>15252</v>
      </c>
      <c r="G33" s="10">
        <v>14245</v>
      </c>
      <c r="H33" s="10">
        <v>16879</v>
      </c>
      <c r="I33" s="10">
        <v>16032</v>
      </c>
      <c r="J33" s="10">
        <v>17659.5</v>
      </c>
      <c r="K33" s="10" t="s">
        <v>30</v>
      </c>
    </row>
    <row r="34" spans="1:11" x14ac:dyDescent="0.25">
      <c r="A34" s="2" t="s">
        <v>358</v>
      </c>
      <c r="B34" s="10">
        <v>11196</v>
      </c>
      <c r="C34" s="10">
        <v>12056.5</v>
      </c>
      <c r="D34" s="10">
        <v>12519.5</v>
      </c>
      <c r="E34" s="10">
        <v>12786</v>
      </c>
      <c r="F34" s="10">
        <v>12013</v>
      </c>
      <c r="G34" s="10">
        <v>12570</v>
      </c>
      <c r="H34" s="10">
        <v>13275</v>
      </c>
      <c r="I34" s="10">
        <v>14182</v>
      </c>
      <c r="J34" s="10">
        <v>15232.5</v>
      </c>
      <c r="K34" s="10" t="s">
        <v>30</v>
      </c>
    </row>
    <row r="35" spans="1:11" x14ac:dyDescent="0.25">
      <c r="A35" s="3" t="s">
        <v>359</v>
      </c>
      <c r="B35" s="10">
        <v>7826</v>
      </c>
      <c r="C35" s="10">
        <v>8001</v>
      </c>
      <c r="D35" s="10">
        <v>8330</v>
      </c>
      <c r="E35" s="10">
        <v>8738</v>
      </c>
      <c r="F35" s="10">
        <v>8313</v>
      </c>
      <c r="G35" s="10">
        <v>8404.5</v>
      </c>
      <c r="H35" s="10">
        <v>9208.5</v>
      </c>
      <c r="I35" s="10">
        <v>10110</v>
      </c>
      <c r="J35" s="10">
        <v>10447</v>
      </c>
      <c r="K35" s="10" t="s">
        <v>30</v>
      </c>
    </row>
    <row r="36" spans="1:11" x14ac:dyDescent="0.25">
      <c r="A36" s="3" t="s">
        <v>360</v>
      </c>
      <c r="B36" s="10">
        <v>12044</v>
      </c>
      <c r="C36" s="10">
        <v>13167</v>
      </c>
      <c r="D36" s="10">
        <v>13739</v>
      </c>
      <c r="E36" s="10">
        <v>13306</v>
      </c>
      <c r="F36" s="10">
        <v>13123</v>
      </c>
      <c r="G36" s="10">
        <v>12928.5</v>
      </c>
      <c r="H36" s="10">
        <v>14604</v>
      </c>
      <c r="I36" s="10">
        <v>15648.5</v>
      </c>
      <c r="J36" s="10">
        <v>16557.5</v>
      </c>
      <c r="K36" s="10" t="s">
        <v>30</v>
      </c>
    </row>
    <row r="37" spans="1:11" x14ac:dyDescent="0.25">
      <c r="A37" s="3" t="s">
        <v>361</v>
      </c>
      <c r="B37" s="10">
        <v>12285</v>
      </c>
      <c r="C37" s="10">
        <v>13020</v>
      </c>
      <c r="D37" s="10">
        <v>13823</v>
      </c>
      <c r="E37" s="10">
        <v>13760</v>
      </c>
      <c r="F37" s="10">
        <v>12849</v>
      </c>
      <c r="G37" s="10">
        <v>13170.5</v>
      </c>
      <c r="H37" s="10">
        <v>13761</v>
      </c>
      <c r="I37" s="10">
        <v>15200.5</v>
      </c>
      <c r="J37" s="10">
        <v>16017.5</v>
      </c>
      <c r="K37" s="10" t="s">
        <v>30</v>
      </c>
    </row>
    <row r="38" spans="1:11" x14ac:dyDescent="0.25">
      <c r="A38" s="3" t="s">
        <v>362</v>
      </c>
      <c r="B38" s="10">
        <v>9657</v>
      </c>
      <c r="C38" s="10">
        <v>10209</v>
      </c>
      <c r="D38" s="10">
        <v>10818</v>
      </c>
      <c r="E38" s="10">
        <v>11653</v>
      </c>
      <c r="F38" s="10">
        <v>11032.5</v>
      </c>
      <c r="G38" s="10">
        <v>11397</v>
      </c>
      <c r="H38" s="10">
        <v>11929</v>
      </c>
      <c r="I38" s="10">
        <v>12628.5</v>
      </c>
      <c r="J38" s="10">
        <v>13838</v>
      </c>
      <c r="K38" s="10" t="s">
        <v>30</v>
      </c>
    </row>
    <row r="39" spans="1:11" x14ac:dyDescent="0.25">
      <c r="A39" s="3" t="s">
        <v>363</v>
      </c>
      <c r="B39" s="10">
        <v>6889</v>
      </c>
      <c r="C39" s="10">
        <v>8912.5</v>
      </c>
      <c r="D39" s="10">
        <v>7836.5</v>
      </c>
      <c r="E39" s="10">
        <v>8666.5</v>
      </c>
      <c r="F39" s="10">
        <v>8406</v>
      </c>
      <c r="G39" s="10">
        <v>8273</v>
      </c>
      <c r="H39" s="10">
        <v>8447</v>
      </c>
      <c r="I39" s="10">
        <v>8823.5</v>
      </c>
      <c r="J39" s="10">
        <v>9404</v>
      </c>
      <c r="K39" s="10" t="s">
        <v>30</v>
      </c>
    </row>
    <row r="40" spans="1:11" x14ac:dyDescent="0.25">
      <c r="A40" s="3" t="s">
        <v>364</v>
      </c>
      <c r="B40" s="10">
        <v>17193</v>
      </c>
      <c r="C40" s="10">
        <v>18415</v>
      </c>
      <c r="D40" s="10">
        <v>18831.5</v>
      </c>
      <c r="E40" s="10">
        <v>18408</v>
      </c>
      <c r="F40" s="10">
        <v>17800</v>
      </c>
      <c r="G40" s="10">
        <v>19891</v>
      </c>
      <c r="H40" s="10">
        <v>20950</v>
      </c>
      <c r="I40" s="10">
        <v>21033.5</v>
      </c>
      <c r="J40" s="10">
        <v>24162</v>
      </c>
      <c r="K40" s="10" t="s">
        <v>30</v>
      </c>
    </row>
    <row r="41" spans="1:11" x14ac:dyDescent="0.25">
      <c r="A41" s="3" t="s">
        <v>365</v>
      </c>
      <c r="B41" s="10">
        <v>12148.5</v>
      </c>
      <c r="C41" s="10">
        <v>13177</v>
      </c>
      <c r="D41" s="10">
        <v>14063</v>
      </c>
      <c r="E41" s="10">
        <v>13680.5</v>
      </c>
      <c r="F41" s="10">
        <v>12541</v>
      </c>
      <c r="G41" s="10">
        <v>13591</v>
      </c>
      <c r="H41" s="10">
        <v>14179</v>
      </c>
      <c r="I41" s="10">
        <v>15351.5</v>
      </c>
      <c r="J41" s="10">
        <v>15949.5</v>
      </c>
      <c r="K41" s="10" t="s">
        <v>30</v>
      </c>
    </row>
    <row r="42" spans="1:11" x14ac:dyDescent="0.25">
      <c r="A42" s="2" t="s">
        <v>366</v>
      </c>
      <c r="B42" s="10">
        <v>6917</v>
      </c>
      <c r="C42" s="10">
        <v>8007.5</v>
      </c>
      <c r="D42" s="10">
        <v>7875.5</v>
      </c>
      <c r="E42" s="10">
        <v>8761</v>
      </c>
      <c r="F42" s="10">
        <v>7562</v>
      </c>
      <c r="G42" s="10">
        <v>8375</v>
      </c>
      <c r="H42" s="10">
        <v>7807</v>
      </c>
      <c r="I42" s="10">
        <v>8389</v>
      </c>
      <c r="J42" s="10">
        <v>8768</v>
      </c>
      <c r="K42" s="10" t="s">
        <v>30</v>
      </c>
    </row>
    <row r="43" spans="1:11" x14ac:dyDescent="0.25">
      <c r="A43" s="3" t="s">
        <v>367</v>
      </c>
      <c r="B43" s="10">
        <v>7965</v>
      </c>
      <c r="C43" s="10">
        <v>6226</v>
      </c>
      <c r="D43" s="10">
        <v>3767.5</v>
      </c>
      <c r="E43" s="10">
        <v>3965.5</v>
      </c>
      <c r="F43" s="10">
        <v>2660.5</v>
      </c>
      <c r="G43" s="10">
        <v>9554</v>
      </c>
      <c r="H43" s="10">
        <v>4676.5</v>
      </c>
      <c r="I43" s="10">
        <v>9501</v>
      </c>
      <c r="J43" s="10">
        <v>5989</v>
      </c>
      <c r="K43" s="10" t="s">
        <v>30</v>
      </c>
    </row>
    <row r="44" spans="1:11" x14ac:dyDescent="0.25">
      <c r="A44" s="3" t="s">
        <v>368</v>
      </c>
      <c r="B44" s="10">
        <v>6670</v>
      </c>
      <c r="C44" s="10">
        <v>8370</v>
      </c>
      <c r="D44" s="10">
        <v>8407.5</v>
      </c>
      <c r="E44" s="10">
        <v>11568.5</v>
      </c>
      <c r="F44" s="10">
        <v>8974</v>
      </c>
      <c r="G44" s="10">
        <v>6925</v>
      </c>
      <c r="H44" s="10">
        <v>7480</v>
      </c>
      <c r="I44" s="10">
        <v>8242</v>
      </c>
      <c r="J44" s="10">
        <v>9864</v>
      </c>
      <c r="K44" s="10" t="s">
        <v>30</v>
      </c>
    </row>
    <row r="45" spans="1:11" x14ac:dyDescent="0.25">
      <c r="A45" s="3" t="s">
        <v>369</v>
      </c>
      <c r="B45" s="10">
        <v>6971</v>
      </c>
      <c r="C45" s="10">
        <v>7938</v>
      </c>
      <c r="D45" s="10">
        <v>8095</v>
      </c>
      <c r="E45" s="10">
        <v>8043</v>
      </c>
      <c r="F45" s="10">
        <v>7334.5</v>
      </c>
      <c r="G45" s="10">
        <v>8375</v>
      </c>
      <c r="H45" s="10">
        <v>6577.5</v>
      </c>
      <c r="I45" s="10">
        <v>8378</v>
      </c>
      <c r="J45" s="10">
        <v>8624</v>
      </c>
      <c r="K45" s="10" t="s">
        <v>30</v>
      </c>
    </row>
    <row r="46" spans="1:11" x14ac:dyDescent="0.25">
      <c r="A46" s="3" t="s">
        <v>370</v>
      </c>
      <c r="B46" s="10" t="s">
        <v>30</v>
      </c>
      <c r="C46" s="10" t="s">
        <v>30</v>
      </c>
      <c r="D46" s="10" t="s">
        <v>30</v>
      </c>
      <c r="E46" s="10" t="s">
        <v>30</v>
      </c>
      <c r="F46" s="10" t="s">
        <v>30</v>
      </c>
      <c r="G46" s="10">
        <v>8808.5</v>
      </c>
      <c r="H46" s="10">
        <v>28937.5</v>
      </c>
      <c r="I46" s="10">
        <v>24610</v>
      </c>
      <c r="J46" s="10">
        <v>7404</v>
      </c>
      <c r="K46" s="10" t="s">
        <v>30</v>
      </c>
    </row>
    <row r="47" spans="1:11" x14ac:dyDescent="0.25">
      <c r="A47" s="2" t="s">
        <v>371</v>
      </c>
      <c r="B47" s="10">
        <v>11730</v>
      </c>
      <c r="C47" s="10">
        <v>12528</v>
      </c>
      <c r="D47" s="10">
        <v>13088.5</v>
      </c>
      <c r="E47" s="10">
        <v>13208.5</v>
      </c>
      <c r="F47" s="10">
        <v>11366</v>
      </c>
      <c r="G47" s="10">
        <v>11511</v>
      </c>
      <c r="H47" s="10">
        <v>12382</v>
      </c>
      <c r="I47" s="10">
        <v>12991</v>
      </c>
      <c r="J47" s="10">
        <v>13535</v>
      </c>
      <c r="K47" s="10" t="s">
        <v>30</v>
      </c>
    </row>
    <row r="48" spans="1:11" x14ac:dyDescent="0.25">
      <c r="A48" s="3" t="s">
        <v>372</v>
      </c>
      <c r="B48" s="10">
        <v>12233</v>
      </c>
      <c r="C48" s="10">
        <v>13314.5</v>
      </c>
      <c r="D48" s="10">
        <v>14497</v>
      </c>
      <c r="E48" s="10">
        <v>17006.5</v>
      </c>
      <c r="F48" s="10">
        <v>15085</v>
      </c>
      <c r="G48" s="10">
        <v>12536</v>
      </c>
      <c r="H48" s="10">
        <v>15579</v>
      </c>
      <c r="I48" s="10">
        <v>15055</v>
      </c>
      <c r="J48" s="10">
        <v>14881</v>
      </c>
      <c r="K48" s="10" t="s">
        <v>30</v>
      </c>
    </row>
    <row r="49" spans="1:11" x14ac:dyDescent="0.25">
      <c r="A49" s="3" t="s">
        <v>373</v>
      </c>
      <c r="B49" s="10">
        <v>12371</v>
      </c>
      <c r="C49" s="10">
        <v>13257.5</v>
      </c>
      <c r="D49" s="10">
        <v>13901.5</v>
      </c>
      <c r="E49" s="10">
        <v>13735</v>
      </c>
      <c r="F49" s="10">
        <v>11878</v>
      </c>
      <c r="G49" s="10">
        <v>12189</v>
      </c>
      <c r="H49" s="10">
        <v>12970</v>
      </c>
      <c r="I49" s="10">
        <v>14054</v>
      </c>
      <c r="J49" s="10">
        <v>14375</v>
      </c>
      <c r="K49" s="10" t="s">
        <v>30</v>
      </c>
    </row>
    <row r="50" spans="1:11" x14ac:dyDescent="0.25">
      <c r="A50" s="3" t="s">
        <v>374</v>
      </c>
      <c r="B50" s="10">
        <v>6083</v>
      </c>
      <c r="C50" s="10">
        <v>6511.5</v>
      </c>
      <c r="D50" s="10">
        <v>6004</v>
      </c>
      <c r="E50" s="10">
        <v>6115</v>
      </c>
      <c r="F50" s="10">
        <v>6050</v>
      </c>
      <c r="G50" s="10">
        <v>5870</v>
      </c>
      <c r="H50" s="10">
        <v>6083</v>
      </c>
      <c r="I50" s="10">
        <v>6422</v>
      </c>
      <c r="J50" s="10">
        <v>7593</v>
      </c>
      <c r="K50" s="10" t="s">
        <v>30</v>
      </c>
    </row>
    <row r="51" spans="1:11" x14ac:dyDescent="0.25">
      <c r="A51" s="2" t="s">
        <v>375</v>
      </c>
      <c r="B51" s="10">
        <v>13347.5</v>
      </c>
      <c r="C51" s="10">
        <v>14161.5</v>
      </c>
      <c r="D51" s="10">
        <v>14581</v>
      </c>
      <c r="E51" s="10">
        <v>14751</v>
      </c>
      <c r="F51" s="10">
        <v>14165</v>
      </c>
      <c r="G51" s="10">
        <v>13790</v>
      </c>
      <c r="H51" s="10">
        <v>15202</v>
      </c>
      <c r="I51" s="10">
        <v>16331</v>
      </c>
      <c r="J51" s="10">
        <v>17573</v>
      </c>
      <c r="K51" s="10" t="s">
        <v>30</v>
      </c>
    </row>
    <row r="52" spans="1:11" x14ac:dyDescent="0.25">
      <c r="A52" s="3" t="s">
        <v>376</v>
      </c>
      <c r="B52" s="10">
        <v>13534.5</v>
      </c>
      <c r="C52" s="10">
        <v>14400</v>
      </c>
      <c r="D52" s="10">
        <v>15103.5</v>
      </c>
      <c r="E52" s="10">
        <v>15090</v>
      </c>
      <c r="F52" s="10">
        <v>14277.5</v>
      </c>
      <c r="G52" s="10">
        <v>14009</v>
      </c>
      <c r="H52" s="10">
        <v>15650.5</v>
      </c>
      <c r="I52" s="10">
        <v>16375</v>
      </c>
      <c r="J52" s="10">
        <v>18055.5</v>
      </c>
      <c r="K52" s="10" t="s">
        <v>30</v>
      </c>
    </row>
    <row r="53" spans="1:11" x14ac:dyDescent="0.25">
      <c r="A53" s="3" t="s">
        <v>377</v>
      </c>
      <c r="B53" s="10">
        <v>12955.5</v>
      </c>
      <c r="C53" s="10">
        <v>13656</v>
      </c>
      <c r="D53" s="10">
        <v>13704</v>
      </c>
      <c r="E53" s="10">
        <v>13920</v>
      </c>
      <c r="F53" s="10">
        <v>13693.5</v>
      </c>
      <c r="G53" s="10">
        <v>13086</v>
      </c>
      <c r="H53" s="10">
        <v>14099</v>
      </c>
      <c r="I53" s="10">
        <v>16033</v>
      </c>
      <c r="J53" s="10">
        <v>16769</v>
      </c>
      <c r="K53" s="10" t="s">
        <v>30</v>
      </c>
    </row>
    <row r="54" spans="1:11" x14ac:dyDescent="0.25">
      <c r="A54" s="3" t="s">
        <v>409</v>
      </c>
      <c r="B54" s="10">
        <v>17540</v>
      </c>
      <c r="C54" s="10">
        <v>19848</v>
      </c>
      <c r="D54" s="10">
        <v>14232.5</v>
      </c>
      <c r="E54" s="10">
        <v>20409</v>
      </c>
      <c r="F54" s="10">
        <v>33486</v>
      </c>
      <c r="G54" s="10">
        <v>25671</v>
      </c>
      <c r="H54" s="10">
        <v>19794.5</v>
      </c>
      <c r="I54" s="10">
        <v>20507</v>
      </c>
      <c r="J54" s="10">
        <v>20655</v>
      </c>
      <c r="K54" s="10" t="s">
        <v>30</v>
      </c>
    </row>
    <row r="55" spans="1:11" x14ac:dyDescent="0.25">
      <c r="A55" s="2" t="s">
        <v>378</v>
      </c>
      <c r="B55" s="10">
        <v>12429</v>
      </c>
      <c r="C55" s="10">
        <v>14151.5</v>
      </c>
      <c r="D55" s="10">
        <v>15398.5</v>
      </c>
      <c r="E55" s="10">
        <v>15727</v>
      </c>
      <c r="F55" s="10">
        <v>13013</v>
      </c>
      <c r="G55" s="10">
        <v>13832.5</v>
      </c>
      <c r="H55" s="10">
        <v>5020.5</v>
      </c>
      <c r="I55" s="10">
        <v>7160</v>
      </c>
      <c r="J55" s="10">
        <v>13199</v>
      </c>
      <c r="K55" s="10" t="s">
        <v>30</v>
      </c>
    </row>
    <row r="56" spans="1:11" x14ac:dyDescent="0.25">
      <c r="A56" s="3" t="s">
        <v>379</v>
      </c>
      <c r="B56" s="10">
        <v>10585</v>
      </c>
      <c r="C56" s="10">
        <v>12230</v>
      </c>
      <c r="D56" s="10">
        <v>11897</v>
      </c>
      <c r="E56" s="10">
        <v>11954</v>
      </c>
      <c r="F56" s="10">
        <v>11270.5</v>
      </c>
      <c r="G56" s="10">
        <v>10503</v>
      </c>
      <c r="H56" s="10">
        <v>11863</v>
      </c>
      <c r="I56" s="10">
        <v>12322.5</v>
      </c>
      <c r="J56" s="10">
        <v>13919.5</v>
      </c>
      <c r="K56" s="10" t="s">
        <v>30</v>
      </c>
    </row>
    <row r="57" spans="1:11" x14ac:dyDescent="0.25">
      <c r="A57" s="3" t="s">
        <v>380</v>
      </c>
      <c r="B57" s="10">
        <v>5045</v>
      </c>
      <c r="C57" s="10">
        <v>10374.5</v>
      </c>
      <c r="D57" s="10">
        <v>7558</v>
      </c>
      <c r="E57" s="10">
        <v>6101</v>
      </c>
      <c r="F57" s="10">
        <v>5453</v>
      </c>
      <c r="G57" s="10">
        <v>8968</v>
      </c>
      <c r="H57" s="10">
        <v>5702</v>
      </c>
      <c r="I57" s="10">
        <v>8477</v>
      </c>
      <c r="J57" s="10">
        <v>9996</v>
      </c>
      <c r="K57" s="10" t="s">
        <v>30</v>
      </c>
    </row>
    <row r="58" spans="1:11" x14ac:dyDescent="0.25">
      <c r="A58" s="3" t="s">
        <v>381</v>
      </c>
      <c r="B58" s="10">
        <v>10310.5</v>
      </c>
      <c r="C58" s="10">
        <v>10266</v>
      </c>
      <c r="D58" s="10">
        <v>11889.5</v>
      </c>
      <c r="E58" s="10">
        <v>12660</v>
      </c>
      <c r="F58" s="10">
        <v>10077</v>
      </c>
      <c r="G58" s="10">
        <v>12386.5</v>
      </c>
      <c r="H58" s="10">
        <v>11586</v>
      </c>
      <c r="I58" s="10">
        <v>13497</v>
      </c>
      <c r="J58" s="10">
        <v>13775.5</v>
      </c>
      <c r="K58" s="10" t="s">
        <v>30</v>
      </c>
    </row>
    <row r="59" spans="1:11" x14ac:dyDescent="0.25">
      <c r="A59" s="3" t="s">
        <v>382</v>
      </c>
      <c r="B59" s="10">
        <v>13464</v>
      </c>
      <c r="C59" s="10">
        <v>15027</v>
      </c>
      <c r="D59" s="10">
        <v>16705</v>
      </c>
      <c r="E59" s="10">
        <v>17088</v>
      </c>
      <c r="F59" s="10">
        <v>13969</v>
      </c>
      <c r="G59" s="10">
        <v>14852.5</v>
      </c>
      <c r="H59" s="10">
        <v>16699</v>
      </c>
      <c r="I59" s="10">
        <v>18217</v>
      </c>
      <c r="J59" s="10">
        <v>20059.5</v>
      </c>
      <c r="K59" s="10" t="s">
        <v>30</v>
      </c>
    </row>
    <row r="60" spans="1:11" x14ac:dyDescent="0.25">
      <c r="A60" s="3" t="s">
        <v>383</v>
      </c>
      <c r="B60" s="10">
        <v>6265</v>
      </c>
      <c r="C60" s="10">
        <v>7732.5</v>
      </c>
      <c r="D60" s="10">
        <v>7030</v>
      </c>
      <c r="E60" s="10">
        <v>6450.5</v>
      </c>
      <c r="F60" s="10">
        <v>8293.5</v>
      </c>
      <c r="G60" s="10">
        <v>8304</v>
      </c>
      <c r="H60" s="10">
        <v>1849</v>
      </c>
      <c r="I60" s="10">
        <v>1888</v>
      </c>
      <c r="J60" s="10">
        <v>1844</v>
      </c>
      <c r="K60" s="10" t="s">
        <v>30</v>
      </c>
    </row>
    <row r="61" spans="1:11" x14ac:dyDescent="0.25">
      <c r="A61" s="2" t="s">
        <v>384</v>
      </c>
      <c r="B61" s="10">
        <v>17488</v>
      </c>
      <c r="C61" s="10">
        <v>19321.5</v>
      </c>
      <c r="D61" s="10">
        <v>21287</v>
      </c>
      <c r="E61" s="10">
        <v>24081</v>
      </c>
      <c r="F61" s="10">
        <v>27529</v>
      </c>
      <c r="G61" s="10">
        <v>29265</v>
      </c>
      <c r="H61" s="10">
        <v>28611.5</v>
      </c>
      <c r="I61" s="10">
        <v>31693</v>
      </c>
      <c r="J61" s="10">
        <v>37337</v>
      </c>
      <c r="K61" s="10" t="s">
        <v>30</v>
      </c>
    </row>
    <row r="62" spans="1:11" x14ac:dyDescent="0.25">
      <c r="A62" s="3" t="s">
        <v>385</v>
      </c>
      <c r="B62" s="10">
        <v>40980.5</v>
      </c>
      <c r="C62" s="10">
        <v>45631</v>
      </c>
      <c r="D62" s="10">
        <v>52389</v>
      </c>
      <c r="E62" s="10">
        <v>61398</v>
      </c>
      <c r="F62" s="10">
        <v>70299</v>
      </c>
      <c r="G62" s="10">
        <v>72173</v>
      </c>
      <c r="H62" s="10">
        <v>89772</v>
      </c>
      <c r="I62" s="10">
        <v>89148</v>
      </c>
      <c r="J62" s="10">
        <v>77516</v>
      </c>
      <c r="K62" s="10" t="s">
        <v>30</v>
      </c>
    </row>
    <row r="63" spans="1:11" x14ac:dyDescent="0.25">
      <c r="A63" s="3" t="s">
        <v>386</v>
      </c>
      <c r="B63" s="10">
        <v>14339.5</v>
      </c>
      <c r="C63" s="10">
        <v>14730</v>
      </c>
      <c r="D63" s="10">
        <v>15232</v>
      </c>
      <c r="E63" s="10">
        <v>15709.5</v>
      </c>
      <c r="F63" s="10">
        <v>16261</v>
      </c>
      <c r="G63" s="10">
        <v>17130</v>
      </c>
      <c r="H63" s="10">
        <v>16125</v>
      </c>
      <c r="I63" s="10">
        <v>16413</v>
      </c>
      <c r="J63" s="10">
        <v>18577.5</v>
      </c>
      <c r="K63" s="10" t="s">
        <v>30</v>
      </c>
    </row>
    <row r="64" spans="1:11" x14ac:dyDescent="0.25">
      <c r="A64" s="2" t="s">
        <v>154</v>
      </c>
      <c r="B64" s="10">
        <v>12958</v>
      </c>
      <c r="C64" s="10">
        <v>14014.5</v>
      </c>
      <c r="D64" s="10">
        <v>14685</v>
      </c>
      <c r="E64" s="10">
        <v>15272.5</v>
      </c>
      <c r="F64" s="10">
        <v>15788</v>
      </c>
      <c r="G64" s="10">
        <v>16368</v>
      </c>
      <c r="H64" s="10">
        <v>14898</v>
      </c>
      <c r="I64" s="10">
        <v>16589</v>
      </c>
      <c r="J64" s="10">
        <v>19007</v>
      </c>
      <c r="K64" s="10" t="s">
        <v>30</v>
      </c>
    </row>
  </sheetData>
  <hyperlinks>
    <hyperlink ref="A2" location="'Cover page'!A1" display="'Cover page'!A1" xr:uid="{78B3B481-9132-4D81-9E03-DE271FB85712}"/>
  </hyperlinks>
  <pageMargins left="0.7" right="0.7" top="0.75" bottom="0.75"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0373C-DB29-492F-B56B-B2D238D84E90}">
  <dimension ref="A1:K64"/>
  <sheetViews>
    <sheetView zoomScale="85" zoomScaleNormal="85" workbookViewId="0">
      <selection activeCell="B2" sqref="B2"/>
    </sheetView>
  </sheetViews>
  <sheetFormatPr defaultRowHeight="15" x14ac:dyDescent="0.25"/>
  <cols>
    <col min="1" max="1" width="56.42578125" bestFit="1" customWidth="1"/>
    <col min="2" max="2" width="17.42578125" bestFit="1" customWidth="1"/>
    <col min="3" max="10" width="7.85546875" bestFit="1" customWidth="1"/>
    <col min="11" max="11" width="8.85546875" bestFit="1" customWidth="1"/>
    <col min="12" max="12" width="13.85546875" bestFit="1" customWidth="1"/>
    <col min="13" max="13" width="35.140625" bestFit="1" customWidth="1"/>
    <col min="14" max="14" width="13.85546875" bestFit="1" customWidth="1"/>
    <col min="15" max="15" width="35.140625" bestFit="1" customWidth="1"/>
    <col min="16" max="16" width="13.85546875" bestFit="1" customWidth="1"/>
    <col min="17" max="17" width="35.140625" bestFit="1" customWidth="1"/>
    <col min="18" max="18" width="13.85546875" bestFit="1" customWidth="1"/>
    <col min="19" max="19" width="35.140625" bestFit="1" customWidth="1"/>
    <col min="20" max="20" width="13.85546875" bestFit="1" customWidth="1"/>
    <col min="21" max="21" width="35.140625" bestFit="1" customWidth="1"/>
  </cols>
  <sheetData>
    <row r="1" spans="1:11" ht="18" thickBot="1" x14ac:dyDescent="0.35">
      <c r="A1" s="4" t="str">
        <f>'Cover page'!$A$47</f>
        <v>Table 7.3. Claims (median time lost) by Breakdown agency (TOOCS Sub major group),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276</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333</v>
      </c>
      <c r="B8" s="9">
        <v>5.4649999999999999</v>
      </c>
      <c r="C8" s="9">
        <v>6.15</v>
      </c>
      <c r="D8" s="9">
        <v>6.2</v>
      </c>
      <c r="E8" s="9">
        <v>6.2</v>
      </c>
      <c r="F8" s="9">
        <v>5.4</v>
      </c>
      <c r="G8" s="9">
        <v>5.8</v>
      </c>
      <c r="H8" s="9">
        <v>5.875</v>
      </c>
      <c r="I8" s="9">
        <v>5.8</v>
      </c>
      <c r="J8" s="9">
        <v>6</v>
      </c>
      <c r="K8" s="9" t="s">
        <v>30</v>
      </c>
    </row>
    <row r="9" spans="1:11" x14ac:dyDescent="0.25">
      <c r="A9" s="3" t="s">
        <v>334</v>
      </c>
      <c r="B9" s="9">
        <v>5</v>
      </c>
      <c r="C9" s="9">
        <v>5</v>
      </c>
      <c r="D9" s="9">
        <v>5.2050000000000001</v>
      </c>
      <c r="E9" s="9">
        <v>5</v>
      </c>
      <c r="F9" s="9">
        <v>4</v>
      </c>
      <c r="G9" s="9">
        <v>4.4000000000000004</v>
      </c>
      <c r="H9" s="9">
        <v>4.93</v>
      </c>
      <c r="I9" s="9">
        <v>4.97</v>
      </c>
      <c r="J9" s="9">
        <v>4.5199999999999996</v>
      </c>
      <c r="K9" s="9" t="s">
        <v>30</v>
      </c>
    </row>
    <row r="10" spans="1:11" x14ac:dyDescent="0.25">
      <c r="A10" s="3" t="s">
        <v>335</v>
      </c>
      <c r="B10" s="9">
        <v>6</v>
      </c>
      <c r="C10" s="9">
        <v>7.1899999999999995</v>
      </c>
      <c r="D10" s="9">
        <v>6.21</v>
      </c>
      <c r="E10" s="9">
        <v>8.1149999999999984</v>
      </c>
      <c r="F10" s="9">
        <v>5.03</v>
      </c>
      <c r="G10" s="9">
        <v>6.4350000000000005</v>
      </c>
      <c r="H10" s="9">
        <v>5.8599999999999994</v>
      </c>
      <c r="I10" s="9">
        <v>6</v>
      </c>
      <c r="J10" s="9">
        <v>6.6</v>
      </c>
      <c r="K10" s="9" t="s">
        <v>30</v>
      </c>
    </row>
    <row r="11" spans="1:11" x14ac:dyDescent="0.25">
      <c r="A11" s="3" t="s">
        <v>336</v>
      </c>
      <c r="B11" s="9">
        <v>3.2</v>
      </c>
      <c r="C11" s="9">
        <v>5.8</v>
      </c>
      <c r="D11" s="9">
        <v>4</v>
      </c>
      <c r="E11" s="9">
        <v>2.9750000000000001</v>
      </c>
      <c r="F11" s="9">
        <v>3.4</v>
      </c>
      <c r="G11" s="9">
        <v>3</v>
      </c>
      <c r="H11" s="9">
        <v>3.2</v>
      </c>
      <c r="I11" s="9">
        <v>2.9450000000000003</v>
      </c>
      <c r="J11" s="9">
        <v>3.7949999999999999</v>
      </c>
      <c r="K11" s="9" t="s">
        <v>30</v>
      </c>
    </row>
    <row r="12" spans="1:11" x14ac:dyDescent="0.25">
      <c r="A12" s="3" t="s">
        <v>337</v>
      </c>
      <c r="B12" s="9">
        <v>5.38</v>
      </c>
      <c r="C12" s="9">
        <v>4.9400000000000004</v>
      </c>
      <c r="D12" s="9">
        <v>5.88</v>
      </c>
      <c r="E12" s="9">
        <v>5.26</v>
      </c>
      <c r="F12" s="9">
        <v>4.4000000000000004</v>
      </c>
      <c r="G12" s="9">
        <v>6</v>
      </c>
      <c r="H12" s="9">
        <v>4.7650000000000006</v>
      </c>
      <c r="I12" s="9">
        <v>5.6549999999999994</v>
      </c>
      <c r="J12" s="9">
        <v>6.6</v>
      </c>
      <c r="K12" s="9" t="s">
        <v>30</v>
      </c>
    </row>
    <row r="13" spans="1:11" x14ac:dyDescent="0.25">
      <c r="A13" s="3" t="s">
        <v>408</v>
      </c>
      <c r="B13" s="9">
        <v>6.2</v>
      </c>
      <c r="C13" s="9">
        <v>7.4</v>
      </c>
      <c r="D13" s="9">
        <v>7.39</v>
      </c>
      <c r="E13" s="9">
        <v>7.33</v>
      </c>
      <c r="F13" s="9">
        <v>7.4</v>
      </c>
      <c r="G13" s="9">
        <v>6.9700000000000006</v>
      </c>
      <c r="H13" s="9">
        <v>7</v>
      </c>
      <c r="I13" s="9">
        <v>7.0950000000000006</v>
      </c>
      <c r="J13" s="9">
        <v>7.67</v>
      </c>
      <c r="K13" s="9" t="s">
        <v>30</v>
      </c>
    </row>
    <row r="14" spans="1:11" x14ac:dyDescent="0.25">
      <c r="A14" s="3" t="s">
        <v>338</v>
      </c>
      <c r="B14" s="9">
        <v>5.64</v>
      </c>
      <c r="C14" s="9">
        <v>6.05</v>
      </c>
      <c r="D14" s="9">
        <v>7</v>
      </c>
      <c r="E14" s="9">
        <v>6.01</v>
      </c>
      <c r="F14" s="9">
        <v>5.4</v>
      </c>
      <c r="G14" s="9">
        <v>6.42</v>
      </c>
      <c r="H14" s="9">
        <v>6.58</v>
      </c>
      <c r="I14" s="9">
        <v>5.8</v>
      </c>
      <c r="J14" s="9">
        <v>6.54</v>
      </c>
      <c r="K14" s="9" t="s">
        <v>30</v>
      </c>
    </row>
    <row r="15" spans="1:11" x14ac:dyDescent="0.25">
      <c r="A15" s="3" t="s">
        <v>339</v>
      </c>
      <c r="B15" s="9">
        <v>3.95</v>
      </c>
      <c r="C15" s="9">
        <v>5.43</v>
      </c>
      <c r="D15" s="9">
        <v>5.8849999999999998</v>
      </c>
      <c r="E15" s="9">
        <v>4.25</v>
      </c>
      <c r="F15" s="9">
        <v>3.915</v>
      </c>
      <c r="G15" s="9">
        <v>7.43</v>
      </c>
      <c r="H15" s="9">
        <v>5.6750000000000007</v>
      </c>
      <c r="I15" s="9">
        <v>7.6</v>
      </c>
      <c r="J15" s="9">
        <v>6.2</v>
      </c>
      <c r="K15" s="9" t="s">
        <v>30</v>
      </c>
    </row>
    <row r="16" spans="1:11" x14ac:dyDescent="0.25">
      <c r="A16" s="3" t="s">
        <v>340</v>
      </c>
      <c r="B16" s="9">
        <v>4.4849999999999994</v>
      </c>
      <c r="C16" s="9">
        <v>9.8699999999999992</v>
      </c>
      <c r="D16" s="9">
        <v>7.6</v>
      </c>
      <c r="E16" s="9">
        <v>11.465</v>
      </c>
      <c r="F16" s="9">
        <v>4.33</v>
      </c>
      <c r="G16" s="9">
        <v>6</v>
      </c>
      <c r="H16" s="9">
        <v>5.59</v>
      </c>
      <c r="I16" s="9">
        <v>7.0750000000000002</v>
      </c>
      <c r="J16" s="9">
        <v>5.875</v>
      </c>
      <c r="K16" s="9" t="s">
        <v>30</v>
      </c>
    </row>
    <row r="17" spans="1:11" x14ac:dyDescent="0.25">
      <c r="A17" s="3" t="s">
        <v>341</v>
      </c>
      <c r="B17" s="9">
        <v>5.6</v>
      </c>
      <c r="C17" s="9">
        <v>5.7949999999999999</v>
      </c>
      <c r="D17" s="9">
        <v>6</v>
      </c>
      <c r="E17" s="9">
        <v>7.0449999999999999</v>
      </c>
      <c r="F17" s="9">
        <v>5.88</v>
      </c>
      <c r="G17" s="9">
        <v>5.8</v>
      </c>
      <c r="H17" s="9">
        <v>6.7450000000000001</v>
      </c>
      <c r="I17" s="9">
        <v>5.8</v>
      </c>
      <c r="J17" s="9">
        <v>6</v>
      </c>
      <c r="K17" s="9" t="s">
        <v>30</v>
      </c>
    </row>
    <row r="18" spans="1:11" x14ac:dyDescent="0.25">
      <c r="A18" s="2" t="s">
        <v>342</v>
      </c>
      <c r="B18" s="9">
        <v>7.1</v>
      </c>
      <c r="C18" s="9">
        <v>7.6</v>
      </c>
      <c r="D18" s="9">
        <v>7.7949999999999999</v>
      </c>
      <c r="E18" s="9">
        <v>8</v>
      </c>
      <c r="F18" s="9">
        <v>7.33</v>
      </c>
      <c r="G18" s="9">
        <v>8</v>
      </c>
      <c r="H18" s="9">
        <v>8</v>
      </c>
      <c r="I18" s="9">
        <v>7.86</v>
      </c>
      <c r="J18" s="9">
        <v>7.89</v>
      </c>
      <c r="K18" s="9" t="s">
        <v>30</v>
      </c>
    </row>
    <row r="19" spans="1:11" x14ac:dyDescent="0.25">
      <c r="A19" s="3" t="s">
        <v>343</v>
      </c>
      <c r="B19" s="9">
        <v>7.9749999999999996</v>
      </c>
      <c r="C19" s="9">
        <v>10.094999999999999</v>
      </c>
      <c r="D19" s="9">
        <v>8.51</v>
      </c>
      <c r="E19" s="9">
        <v>10</v>
      </c>
      <c r="F19" s="9">
        <v>9.0250000000000004</v>
      </c>
      <c r="G19" s="9">
        <v>11.719999999999999</v>
      </c>
      <c r="H19" s="9">
        <v>12.19</v>
      </c>
      <c r="I19" s="9">
        <v>10</v>
      </c>
      <c r="J19" s="9">
        <v>10.524999999999999</v>
      </c>
      <c r="K19" s="9" t="s">
        <v>30</v>
      </c>
    </row>
    <row r="20" spans="1:11" x14ac:dyDescent="0.25">
      <c r="A20" s="3" t="s">
        <v>344</v>
      </c>
      <c r="B20" s="9">
        <v>7.24</v>
      </c>
      <c r="C20" s="9">
        <v>7.08</v>
      </c>
      <c r="D20" s="9">
        <v>6.3000000000000007</v>
      </c>
      <c r="E20" s="9">
        <v>8</v>
      </c>
      <c r="F20" s="9">
        <v>7</v>
      </c>
      <c r="G20" s="9">
        <v>6.2</v>
      </c>
      <c r="H20" s="9">
        <v>5.8599999999999994</v>
      </c>
      <c r="I20" s="9">
        <v>6.43</v>
      </c>
      <c r="J20" s="9">
        <v>6.42</v>
      </c>
      <c r="K20" s="9" t="s">
        <v>30</v>
      </c>
    </row>
    <row r="21" spans="1:11" x14ac:dyDescent="0.25">
      <c r="A21" s="3" t="s">
        <v>345</v>
      </c>
      <c r="B21" s="9">
        <v>6.1</v>
      </c>
      <c r="C21" s="9">
        <v>6.4</v>
      </c>
      <c r="D21" s="9">
        <v>6.6</v>
      </c>
      <c r="E21" s="9">
        <v>7</v>
      </c>
      <c r="F21" s="9">
        <v>6.91</v>
      </c>
      <c r="G21" s="9">
        <v>7.2</v>
      </c>
      <c r="H21" s="9">
        <v>6.75</v>
      </c>
      <c r="I21" s="9">
        <v>6.52</v>
      </c>
      <c r="J21" s="9">
        <v>7.2</v>
      </c>
      <c r="K21" s="9" t="s">
        <v>30</v>
      </c>
    </row>
    <row r="22" spans="1:11" x14ac:dyDescent="0.25">
      <c r="A22" s="3" t="s">
        <v>346</v>
      </c>
      <c r="B22" s="9">
        <v>7.5600000000000005</v>
      </c>
      <c r="C22" s="9">
        <v>8</v>
      </c>
      <c r="D22" s="9">
        <v>8.245000000000001</v>
      </c>
      <c r="E22" s="9">
        <v>8</v>
      </c>
      <c r="F22" s="9">
        <v>7.2450000000000001</v>
      </c>
      <c r="G22" s="9">
        <v>8.1950000000000003</v>
      </c>
      <c r="H22" s="9">
        <v>8.4</v>
      </c>
      <c r="I22" s="9">
        <v>8.1149999999999984</v>
      </c>
      <c r="J22" s="9">
        <v>8.07</v>
      </c>
      <c r="K22" s="9" t="s">
        <v>30</v>
      </c>
    </row>
    <row r="23" spans="1:11" x14ac:dyDescent="0.25">
      <c r="A23" s="3" t="s">
        <v>347</v>
      </c>
      <c r="B23" s="9">
        <v>6</v>
      </c>
      <c r="C23" s="9">
        <v>5.36</v>
      </c>
      <c r="D23" s="9">
        <v>6.4</v>
      </c>
      <c r="E23" s="9">
        <v>5.97</v>
      </c>
      <c r="F23" s="9">
        <v>6.9399999999999995</v>
      </c>
      <c r="G23" s="9">
        <v>7.3949999999999996</v>
      </c>
      <c r="H23" s="9">
        <v>7.19</v>
      </c>
      <c r="I23" s="9">
        <v>6.915</v>
      </c>
      <c r="J23" s="9">
        <v>7.68</v>
      </c>
      <c r="K23" s="9" t="s">
        <v>30</v>
      </c>
    </row>
    <row r="24" spans="1:11" x14ac:dyDescent="0.25">
      <c r="A24" s="3" t="s">
        <v>348</v>
      </c>
      <c r="B24" s="9">
        <v>5.55</v>
      </c>
      <c r="C24" s="9">
        <v>5.8650000000000002</v>
      </c>
      <c r="D24" s="9">
        <v>8.1750000000000007</v>
      </c>
      <c r="E24" s="9">
        <v>8</v>
      </c>
      <c r="F24" s="9">
        <v>8.8000000000000007</v>
      </c>
      <c r="G24" s="9">
        <v>6.17</v>
      </c>
      <c r="H24" s="9">
        <v>3</v>
      </c>
      <c r="I24" s="9">
        <v>6</v>
      </c>
      <c r="J24" s="9">
        <v>6</v>
      </c>
      <c r="K24" s="9" t="s">
        <v>30</v>
      </c>
    </row>
    <row r="25" spans="1:11" x14ac:dyDescent="0.25">
      <c r="A25" s="3" t="s">
        <v>349</v>
      </c>
      <c r="B25" s="9">
        <v>5.33</v>
      </c>
      <c r="C25" s="9">
        <v>6.1</v>
      </c>
      <c r="D25" s="9">
        <v>6.09</v>
      </c>
      <c r="E25" s="9">
        <v>6.2</v>
      </c>
      <c r="F25" s="9">
        <v>7</v>
      </c>
      <c r="G25" s="9">
        <v>7.87</v>
      </c>
      <c r="H25" s="9">
        <v>8</v>
      </c>
      <c r="I25" s="9">
        <v>7.8449999999999998</v>
      </c>
      <c r="J25" s="9">
        <v>6.2050000000000001</v>
      </c>
      <c r="K25" s="9" t="s">
        <v>30</v>
      </c>
    </row>
    <row r="26" spans="1:11" x14ac:dyDescent="0.25">
      <c r="A26" s="3" t="s">
        <v>350</v>
      </c>
      <c r="B26" s="9">
        <v>7.83</v>
      </c>
      <c r="C26" s="9">
        <v>10.685</v>
      </c>
      <c r="D26" s="9">
        <v>7.21</v>
      </c>
      <c r="E26" s="9">
        <v>11</v>
      </c>
      <c r="F26" s="9">
        <v>7</v>
      </c>
      <c r="G26" s="9">
        <v>6.4</v>
      </c>
      <c r="H26" s="9">
        <v>5.51</v>
      </c>
      <c r="I26" s="9">
        <v>6.55</v>
      </c>
      <c r="J26" s="9">
        <v>8.129999999999999</v>
      </c>
      <c r="K26" s="9" t="s">
        <v>30</v>
      </c>
    </row>
    <row r="27" spans="1:11" x14ac:dyDescent="0.25">
      <c r="A27" s="2" t="s">
        <v>351</v>
      </c>
      <c r="B27" s="9">
        <v>5.61</v>
      </c>
      <c r="C27" s="9">
        <v>5.69</v>
      </c>
      <c r="D27" s="9">
        <v>5.64</v>
      </c>
      <c r="E27" s="9">
        <v>5.61</v>
      </c>
      <c r="F27" s="9">
        <v>5.2</v>
      </c>
      <c r="G27" s="9">
        <v>5.6</v>
      </c>
      <c r="H27" s="9">
        <v>5.8</v>
      </c>
      <c r="I27" s="9">
        <v>6.2</v>
      </c>
      <c r="J27" s="9">
        <v>6.1</v>
      </c>
      <c r="K27" s="9" t="s">
        <v>30</v>
      </c>
    </row>
    <row r="28" spans="1:11" x14ac:dyDescent="0.25">
      <c r="A28" s="3" t="s">
        <v>352</v>
      </c>
      <c r="B28" s="9">
        <v>4.21</v>
      </c>
      <c r="C28" s="9">
        <v>3.9750000000000001</v>
      </c>
      <c r="D28" s="9">
        <v>4</v>
      </c>
      <c r="E28" s="9">
        <v>4.2149999999999999</v>
      </c>
      <c r="F28" s="9">
        <v>3.8</v>
      </c>
      <c r="G28" s="9">
        <v>3.8</v>
      </c>
      <c r="H28" s="9">
        <v>4</v>
      </c>
      <c r="I28" s="9">
        <v>4.3849999999999998</v>
      </c>
      <c r="J28" s="9">
        <v>4.29</v>
      </c>
      <c r="K28" s="9" t="s">
        <v>30</v>
      </c>
    </row>
    <row r="29" spans="1:11" x14ac:dyDescent="0.25">
      <c r="A29" s="3" t="s">
        <v>353</v>
      </c>
      <c r="B29" s="9">
        <v>5.6</v>
      </c>
      <c r="C29" s="9">
        <v>6.4</v>
      </c>
      <c r="D29" s="9">
        <v>5.9950000000000001</v>
      </c>
      <c r="E29" s="9">
        <v>6</v>
      </c>
      <c r="F29" s="9">
        <v>6.4</v>
      </c>
      <c r="G29" s="9">
        <v>6.6150000000000002</v>
      </c>
      <c r="H29" s="9">
        <v>6.3100000000000005</v>
      </c>
      <c r="I29" s="9">
        <v>6.75</v>
      </c>
      <c r="J29" s="9">
        <v>7.25</v>
      </c>
      <c r="K29" s="9" t="s">
        <v>30</v>
      </c>
    </row>
    <row r="30" spans="1:11" x14ac:dyDescent="0.25">
      <c r="A30" s="3" t="s">
        <v>354</v>
      </c>
      <c r="B30" s="9">
        <v>7.4</v>
      </c>
      <c r="C30" s="9">
        <v>8.39</v>
      </c>
      <c r="D30" s="9">
        <v>8.26</v>
      </c>
      <c r="E30" s="9">
        <v>8.39</v>
      </c>
      <c r="F30" s="9">
        <v>7.625</v>
      </c>
      <c r="G30" s="9">
        <v>8.7100000000000009</v>
      </c>
      <c r="H30" s="9">
        <v>8.7199999999999989</v>
      </c>
      <c r="I30" s="9">
        <v>9.99</v>
      </c>
      <c r="J30" s="9">
        <v>9.83</v>
      </c>
      <c r="K30" s="9" t="s">
        <v>30</v>
      </c>
    </row>
    <row r="31" spans="1:11" x14ac:dyDescent="0.25">
      <c r="A31" s="3" t="s">
        <v>355</v>
      </c>
      <c r="B31" s="9">
        <v>5.6950000000000003</v>
      </c>
      <c r="C31" s="9">
        <v>4.96</v>
      </c>
      <c r="D31" s="9">
        <v>5.5</v>
      </c>
      <c r="E31" s="9">
        <v>5.55</v>
      </c>
      <c r="F31" s="9">
        <v>5.16</v>
      </c>
      <c r="G31" s="9">
        <v>5.48</v>
      </c>
      <c r="H31" s="9">
        <v>5.2899999999999991</v>
      </c>
      <c r="I31" s="9">
        <v>6.32</v>
      </c>
      <c r="J31" s="9">
        <v>5.84</v>
      </c>
      <c r="K31" s="9" t="s">
        <v>30</v>
      </c>
    </row>
    <row r="32" spans="1:11" x14ac:dyDescent="0.25">
      <c r="A32" s="3" t="s">
        <v>356</v>
      </c>
      <c r="B32" s="9">
        <v>5.2050000000000001</v>
      </c>
      <c r="C32" s="9">
        <v>5.5600000000000005</v>
      </c>
      <c r="D32" s="9">
        <v>5.4</v>
      </c>
      <c r="E32" s="9">
        <v>5.14</v>
      </c>
      <c r="F32" s="9">
        <v>4.76</v>
      </c>
      <c r="G32" s="9">
        <v>5.6</v>
      </c>
      <c r="H32" s="9">
        <v>6.42</v>
      </c>
      <c r="I32" s="9">
        <v>7.1</v>
      </c>
      <c r="J32" s="9">
        <v>6.6</v>
      </c>
      <c r="K32" s="9" t="s">
        <v>30</v>
      </c>
    </row>
    <row r="33" spans="1:11" x14ac:dyDescent="0.25">
      <c r="A33" s="3" t="s">
        <v>357</v>
      </c>
      <c r="B33" s="9">
        <v>7.1050000000000004</v>
      </c>
      <c r="C33" s="9">
        <v>7.83</v>
      </c>
      <c r="D33" s="9">
        <v>7</v>
      </c>
      <c r="E33" s="9">
        <v>5.8</v>
      </c>
      <c r="F33" s="9">
        <v>5.21</v>
      </c>
      <c r="G33" s="9">
        <v>5.2</v>
      </c>
      <c r="H33" s="9">
        <v>7</v>
      </c>
      <c r="I33" s="9">
        <v>6.3100000000000005</v>
      </c>
      <c r="J33" s="9">
        <v>6</v>
      </c>
      <c r="K33" s="9" t="s">
        <v>30</v>
      </c>
    </row>
    <row r="34" spans="1:11" x14ac:dyDescent="0.25">
      <c r="A34" s="2" t="s">
        <v>358</v>
      </c>
      <c r="B34" s="9">
        <v>5.6</v>
      </c>
      <c r="C34" s="9">
        <v>5.74</v>
      </c>
      <c r="D34" s="9">
        <v>6.2</v>
      </c>
      <c r="E34" s="9">
        <v>6.16</v>
      </c>
      <c r="F34" s="9">
        <v>5.47</v>
      </c>
      <c r="G34" s="9">
        <v>5.89</v>
      </c>
      <c r="H34" s="9">
        <v>6.09</v>
      </c>
      <c r="I34" s="9">
        <v>6.1</v>
      </c>
      <c r="J34" s="9">
        <v>6.2</v>
      </c>
      <c r="K34" s="9" t="s">
        <v>30</v>
      </c>
    </row>
    <row r="35" spans="1:11" x14ac:dyDescent="0.25">
      <c r="A35" s="3" t="s">
        <v>359</v>
      </c>
      <c r="B35" s="9">
        <v>3</v>
      </c>
      <c r="C35" s="9">
        <v>3</v>
      </c>
      <c r="D35" s="9">
        <v>3.0750000000000002</v>
      </c>
      <c r="E35" s="9">
        <v>3.2</v>
      </c>
      <c r="F35" s="9">
        <v>2.98</v>
      </c>
      <c r="G35" s="9">
        <v>3</v>
      </c>
      <c r="H35" s="9">
        <v>3</v>
      </c>
      <c r="I35" s="9">
        <v>3.45</v>
      </c>
      <c r="J35" s="9">
        <v>3.3</v>
      </c>
      <c r="K35" s="9" t="s">
        <v>30</v>
      </c>
    </row>
    <row r="36" spans="1:11" x14ac:dyDescent="0.25">
      <c r="A36" s="3" t="s">
        <v>360</v>
      </c>
      <c r="B36" s="9">
        <v>5.45</v>
      </c>
      <c r="C36" s="9">
        <v>6</v>
      </c>
      <c r="D36" s="9">
        <v>6.4</v>
      </c>
      <c r="E36" s="9">
        <v>5.88</v>
      </c>
      <c r="F36" s="9">
        <v>5.4</v>
      </c>
      <c r="G36" s="9">
        <v>5.8049999999999997</v>
      </c>
      <c r="H36" s="9">
        <v>6.2</v>
      </c>
      <c r="I36" s="9">
        <v>6.39</v>
      </c>
      <c r="J36" s="9">
        <v>6</v>
      </c>
      <c r="K36" s="9" t="s">
        <v>30</v>
      </c>
    </row>
    <row r="37" spans="1:11" x14ac:dyDescent="0.25">
      <c r="A37" s="3" t="s">
        <v>361</v>
      </c>
      <c r="B37" s="9">
        <v>6.09</v>
      </c>
      <c r="C37" s="9">
        <v>6.13</v>
      </c>
      <c r="D37" s="9">
        <v>7</v>
      </c>
      <c r="E37" s="9">
        <v>6.82</v>
      </c>
      <c r="F37" s="9">
        <v>6</v>
      </c>
      <c r="G37" s="9">
        <v>6</v>
      </c>
      <c r="H37" s="9">
        <v>6.35</v>
      </c>
      <c r="I37" s="9">
        <v>6.46</v>
      </c>
      <c r="J37" s="9">
        <v>6.57</v>
      </c>
      <c r="K37" s="9" t="s">
        <v>30</v>
      </c>
    </row>
    <row r="38" spans="1:11" x14ac:dyDescent="0.25">
      <c r="A38" s="3" t="s">
        <v>362</v>
      </c>
      <c r="B38" s="9">
        <v>5.085</v>
      </c>
      <c r="C38" s="9">
        <v>5.33</v>
      </c>
      <c r="D38" s="9">
        <v>5.53</v>
      </c>
      <c r="E38" s="9">
        <v>6</v>
      </c>
      <c r="F38" s="9">
        <v>5.2</v>
      </c>
      <c r="G38" s="9">
        <v>6</v>
      </c>
      <c r="H38" s="9">
        <v>6</v>
      </c>
      <c r="I38" s="9">
        <v>6</v>
      </c>
      <c r="J38" s="9">
        <v>6.2</v>
      </c>
      <c r="K38" s="9" t="s">
        <v>30</v>
      </c>
    </row>
    <row r="39" spans="1:11" x14ac:dyDescent="0.25">
      <c r="A39" s="3" t="s">
        <v>363</v>
      </c>
      <c r="B39" s="9">
        <v>4</v>
      </c>
      <c r="C39" s="9">
        <v>4.2750000000000004</v>
      </c>
      <c r="D39" s="9">
        <v>4.0299999999999994</v>
      </c>
      <c r="E39" s="9">
        <v>4.6100000000000003</v>
      </c>
      <c r="F39" s="9">
        <v>4</v>
      </c>
      <c r="G39" s="9">
        <v>4.05</v>
      </c>
      <c r="H39" s="9">
        <v>4.37</v>
      </c>
      <c r="I39" s="9">
        <v>4.2300000000000004</v>
      </c>
      <c r="J39" s="9">
        <v>4.2</v>
      </c>
      <c r="K39" s="9" t="s">
        <v>30</v>
      </c>
    </row>
    <row r="40" spans="1:11" x14ac:dyDescent="0.25">
      <c r="A40" s="3" t="s">
        <v>364</v>
      </c>
      <c r="B40" s="9">
        <v>8.34</v>
      </c>
      <c r="C40" s="9">
        <v>8.4</v>
      </c>
      <c r="D40" s="9">
        <v>9.1999999999999993</v>
      </c>
      <c r="E40" s="9">
        <v>9.2349999999999994</v>
      </c>
      <c r="F40" s="9">
        <v>8.59</v>
      </c>
      <c r="G40" s="9">
        <v>9</v>
      </c>
      <c r="H40" s="9">
        <v>9.43</v>
      </c>
      <c r="I40" s="9">
        <v>9.4</v>
      </c>
      <c r="J40" s="9">
        <v>9.42</v>
      </c>
      <c r="K40" s="9" t="s">
        <v>30</v>
      </c>
    </row>
    <row r="41" spans="1:11" x14ac:dyDescent="0.25">
      <c r="A41" s="3" t="s">
        <v>365</v>
      </c>
      <c r="B41" s="9">
        <v>5.94</v>
      </c>
      <c r="C41" s="9">
        <v>6</v>
      </c>
      <c r="D41" s="9">
        <v>7</v>
      </c>
      <c r="E41" s="9">
        <v>6.34</v>
      </c>
      <c r="F41" s="9">
        <v>5.5</v>
      </c>
      <c r="G41" s="9">
        <v>5.92</v>
      </c>
      <c r="H41" s="9">
        <v>6.2</v>
      </c>
      <c r="I41" s="9">
        <v>6</v>
      </c>
      <c r="J41" s="9">
        <v>6.1950000000000003</v>
      </c>
      <c r="K41" s="9" t="s">
        <v>30</v>
      </c>
    </row>
    <row r="42" spans="1:11" x14ac:dyDescent="0.25">
      <c r="A42" s="2" t="s">
        <v>366</v>
      </c>
      <c r="B42" s="9">
        <v>3.395</v>
      </c>
      <c r="C42" s="9">
        <v>3.9950000000000001</v>
      </c>
      <c r="D42" s="9">
        <v>3.77</v>
      </c>
      <c r="E42" s="9">
        <v>4</v>
      </c>
      <c r="F42" s="9">
        <v>3</v>
      </c>
      <c r="G42" s="9">
        <v>3.6</v>
      </c>
      <c r="H42" s="9">
        <v>3.63</v>
      </c>
      <c r="I42" s="9">
        <v>4</v>
      </c>
      <c r="J42" s="9">
        <v>3.8</v>
      </c>
      <c r="K42" s="9" t="s">
        <v>30</v>
      </c>
    </row>
    <row r="43" spans="1:11" x14ac:dyDescent="0.25">
      <c r="A43" s="3" t="s">
        <v>367</v>
      </c>
      <c r="B43" s="9">
        <v>4.2</v>
      </c>
      <c r="C43" s="9">
        <v>4.6950000000000003</v>
      </c>
      <c r="D43" s="9">
        <v>2.25</v>
      </c>
      <c r="E43" s="9">
        <v>2.2000000000000002</v>
      </c>
      <c r="F43" s="9">
        <v>2</v>
      </c>
      <c r="G43" s="9">
        <v>4.5</v>
      </c>
      <c r="H43" s="9">
        <v>2.7549999999999999</v>
      </c>
      <c r="I43" s="9">
        <v>3.81</v>
      </c>
      <c r="J43" s="9">
        <v>3.55</v>
      </c>
      <c r="K43" s="9" t="s">
        <v>30</v>
      </c>
    </row>
    <row r="44" spans="1:11" x14ac:dyDescent="0.25">
      <c r="A44" s="3" t="s">
        <v>368</v>
      </c>
      <c r="B44" s="9">
        <v>3.2050000000000001</v>
      </c>
      <c r="C44" s="9">
        <v>3.3</v>
      </c>
      <c r="D44" s="9">
        <v>3.2</v>
      </c>
      <c r="E44" s="9">
        <v>4.2050000000000001</v>
      </c>
      <c r="F44" s="9">
        <v>3.01</v>
      </c>
      <c r="G44" s="9">
        <v>3.21</v>
      </c>
      <c r="H44" s="9">
        <v>3.2</v>
      </c>
      <c r="I44" s="9">
        <v>3.31</v>
      </c>
      <c r="J44" s="9">
        <v>3.57</v>
      </c>
      <c r="K44" s="9" t="s">
        <v>30</v>
      </c>
    </row>
    <row r="45" spans="1:11" x14ac:dyDescent="0.25">
      <c r="A45" s="3" t="s">
        <v>369</v>
      </c>
      <c r="B45" s="9">
        <v>3.28</v>
      </c>
      <c r="C45" s="9">
        <v>4</v>
      </c>
      <c r="D45" s="9">
        <v>4</v>
      </c>
      <c r="E45" s="9">
        <v>4</v>
      </c>
      <c r="F45" s="9">
        <v>3</v>
      </c>
      <c r="G45" s="9">
        <v>3.77</v>
      </c>
      <c r="H45" s="9">
        <v>3.4</v>
      </c>
      <c r="I45" s="9">
        <v>4.4000000000000004</v>
      </c>
      <c r="J45" s="9">
        <v>4</v>
      </c>
      <c r="K45" s="9" t="s">
        <v>30</v>
      </c>
    </row>
    <row r="46" spans="1:11" x14ac:dyDescent="0.25">
      <c r="A46" s="3" t="s">
        <v>370</v>
      </c>
      <c r="B46" s="9" t="s">
        <v>30</v>
      </c>
      <c r="C46" s="9" t="s">
        <v>30</v>
      </c>
      <c r="D46" s="9" t="s">
        <v>30</v>
      </c>
      <c r="E46" s="9" t="s">
        <v>30</v>
      </c>
      <c r="F46" s="9" t="s">
        <v>30</v>
      </c>
      <c r="G46" s="9">
        <v>6.9</v>
      </c>
      <c r="H46" s="9">
        <v>11.594999999999999</v>
      </c>
      <c r="I46" s="9">
        <v>9.11</v>
      </c>
      <c r="J46" s="9">
        <v>5.5550000000000006</v>
      </c>
      <c r="K46" s="9" t="s">
        <v>30</v>
      </c>
    </row>
    <row r="47" spans="1:11" x14ac:dyDescent="0.25">
      <c r="A47" s="2" t="s">
        <v>371</v>
      </c>
      <c r="B47" s="9">
        <v>5.6</v>
      </c>
      <c r="C47" s="9">
        <v>6</v>
      </c>
      <c r="D47" s="9">
        <v>6.53</v>
      </c>
      <c r="E47" s="9">
        <v>6.2</v>
      </c>
      <c r="F47" s="9">
        <v>4.5999999999999996</v>
      </c>
      <c r="G47" s="9">
        <v>5</v>
      </c>
      <c r="H47" s="9">
        <v>5.0949999999999998</v>
      </c>
      <c r="I47" s="9">
        <v>5.2</v>
      </c>
      <c r="J47" s="9">
        <v>5.2</v>
      </c>
      <c r="K47" s="9" t="s">
        <v>30</v>
      </c>
    </row>
    <row r="48" spans="1:11" x14ac:dyDescent="0.25">
      <c r="A48" s="3" t="s">
        <v>372</v>
      </c>
      <c r="B48" s="9">
        <v>5.57</v>
      </c>
      <c r="C48" s="9">
        <v>6</v>
      </c>
      <c r="D48" s="9">
        <v>6.8</v>
      </c>
      <c r="E48" s="9">
        <v>8</v>
      </c>
      <c r="F48" s="9">
        <v>6.7149999999999999</v>
      </c>
      <c r="G48" s="9">
        <v>6</v>
      </c>
      <c r="H48" s="9">
        <v>6.8</v>
      </c>
      <c r="I48" s="9">
        <v>6.2</v>
      </c>
      <c r="J48" s="9">
        <v>6.4</v>
      </c>
      <c r="K48" s="9" t="s">
        <v>30</v>
      </c>
    </row>
    <row r="49" spans="1:11" x14ac:dyDescent="0.25">
      <c r="A49" s="3" t="s">
        <v>373</v>
      </c>
      <c r="B49" s="9">
        <v>5.95</v>
      </c>
      <c r="C49" s="9">
        <v>6.19</v>
      </c>
      <c r="D49" s="9">
        <v>6.835</v>
      </c>
      <c r="E49" s="9">
        <v>6.39</v>
      </c>
      <c r="F49" s="9">
        <v>4.7350000000000003</v>
      </c>
      <c r="G49" s="9">
        <v>5</v>
      </c>
      <c r="H49" s="9">
        <v>5.1749999999999998</v>
      </c>
      <c r="I49" s="9">
        <v>5.4</v>
      </c>
      <c r="J49" s="9">
        <v>5.39</v>
      </c>
      <c r="K49" s="9" t="s">
        <v>30</v>
      </c>
    </row>
    <row r="50" spans="1:11" x14ac:dyDescent="0.25">
      <c r="A50" s="3" t="s">
        <v>374</v>
      </c>
      <c r="B50" s="9">
        <v>3.96</v>
      </c>
      <c r="C50" s="9">
        <v>3.625</v>
      </c>
      <c r="D50" s="9">
        <v>3.6</v>
      </c>
      <c r="E50" s="9">
        <v>3.4400000000000004</v>
      </c>
      <c r="F50" s="9">
        <v>3.2</v>
      </c>
      <c r="G50" s="9">
        <v>3.8</v>
      </c>
      <c r="H50" s="9">
        <v>3.6</v>
      </c>
      <c r="I50" s="9">
        <v>3.4</v>
      </c>
      <c r="J50" s="9">
        <v>3.8</v>
      </c>
      <c r="K50" s="9" t="s">
        <v>30</v>
      </c>
    </row>
    <row r="51" spans="1:11" x14ac:dyDescent="0.25">
      <c r="A51" s="2" t="s">
        <v>375</v>
      </c>
      <c r="B51" s="9">
        <v>6.75</v>
      </c>
      <c r="C51" s="9">
        <v>6.9</v>
      </c>
      <c r="D51" s="9">
        <v>7.6</v>
      </c>
      <c r="E51" s="9">
        <v>7.2</v>
      </c>
      <c r="F51" s="9">
        <v>6.4550000000000001</v>
      </c>
      <c r="G51" s="9">
        <v>6.8</v>
      </c>
      <c r="H51" s="9">
        <v>7.2</v>
      </c>
      <c r="I51" s="9">
        <v>7.1150000000000002</v>
      </c>
      <c r="J51" s="9">
        <v>7.37</v>
      </c>
      <c r="K51" s="9" t="s">
        <v>30</v>
      </c>
    </row>
    <row r="52" spans="1:11" x14ac:dyDescent="0.25">
      <c r="A52" s="3" t="s">
        <v>376</v>
      </c>
      <c r="B52" s="9">
        <v>6.6</v>
      </c>
      <c r="C52" s="9">
        <v>7</v>
      </c>
      <c r="D52" s="9">
        <v>7.55</v>
      </c>
      <c r="E52" s="9">
        <v>7</v>
      </c>
      <c r="F52" s="9">
        <v>6.2</v>
      </c>
      <c r="G52" s="9">
        <v>6.78</v>
      </c>
      <c r="H52" s="9">
        <v>7.2</v>
      </c>
      <c r="I52" s="9">
        <v>7</v>
      </c>
      <c r="J52" s="9">
        <v>7.2</v>
      </c>
      <c r="K52" s="9" t="s">
        <v>30</v>
      </c>
    </row>
    <row r="53" spans="1:11" x14ac:dyDescent="0.25">
      <c r="A53" s="3" t="s">
        <v>377</v>
      </c>
      <c r="B53" s="9">
        <v>6.92</v>
      </c>
      <c r="C53" s="9">
        <v>6.75</v>
      </c>
      <c r="D53" s="9">
        <v>7.61</v>
      </c>
      <c r="E53" s="9">
        <v>7.4</v>
      </c>
      <c r="F53" s="9">
        <v>6.9550000000000001</v>
      </c>
      <c r="G53" s="9">
        <v>6.8</v>
      </c>
      <c r="H53" s="9">
        <v>7.28</v>
      </c>
      <c r="I53" s="9">
        <v>7.6</v>
      </c>
      <c r="J53" s="9">
        <v>7.79</v>
      </c>
      <c r="K53" s="9" t="s">
        <v>30</v>
      </c>
    </row>
    <row r="54" spans="1:11" x14ac:dyDescent="0.25">
      <c r="A54" s="3" t="s">
        <v>409</v>
      </c>
      <c r="B54" s="9">
        <v>7.4649999999999999</v>
      </c>
      <c r="C54" s="9">
        <v>8.4</v>
      </c>
      <c r="D54" s="9">
        <v>8</v>
      </c>
      <c r="E54" s="9">
        <v>7.13</v>
      </c>
      <c r="F54" s="9">
        <v>9.14</v>
      </c>
      <c r="G54" s="9">
        <v>8.8000000000000007</v>
      </c>
      <c r="H54" s="9">
        <v>8.7850000000000001</v>
      </c>
      <c r="I54" s="9">
        <v>8</v>
      </c>
      <c r="J54" s="9">
        <v>7.57</v>
      </c>
      <c r="K54" s="9" t="s">
        <v>30</v>
      </c>
    </row>
    <row r="55" spans="1:11" x14ac:dyDescent="0.25">
      <c r="A55" s="2" t="s">
        <v>378</v>
      </c>
      <c r="B55" s="9">
        <v>7.23</v>
      </c>
      <c r="C55" s="9">
        <v>7.79</v>
      </c>
      <c r="D55" s="9">
        <v>8.31</v>
      </c>
      <c r="E55" s="9">
        <v>8.1999999999999993</v>
      </c>
      <c r="F55" s="9">
        <v>6.42</v>
      </c>
      <c r="G55" s="9">
        <v>7</v>
      </c>
      <c r="H55" s="9">
        <v>2.8</v>
      </c>
      <c r="I55" s="9">
        <v>3.34</v>
      </c>
      <c r="J55" s="9">
        <v>5.9749999999999996</v>
      </c>
      <c r="K55" s="9" t="s">
        <v>30</v>
      </c>
    </row>
    <row r="56" spans="1:11" x14ac:dyDescent="0.25">
      <c r="A56" s="3" t="s">
        <v>379</v>
      </c>
      <c r="B56" s="9">
        <v>5.6349999999999998</v>
      </c>
      <c r="C56" s="9">
        <v>6.5449999999999999</v>
      </c>
      <c r="D56" s="9">
        <v>6.08</v>
      </c>
      <c r="E56" s="9">
        <v>5.6</v>
      </c>
      <c r="F56" s="9">
        <v>5</v>
      </c>
      <c r="G56" s="9">
        <v>4.5350000000000001</v>
      </c>
      <c r="H56" s="9">
        <v>5.2</v>
      </c>
      <c r="I56" s="9">
        <v>4.74</v>
      </c>
      <c r="J56" s="9">
        <v>5</v>
      </c>
      <c r="K56" s="9" t="s">
        <v>30</v>
      </c>
    </row>
    <row r="57" spans="1:11" x14ac:dyDescent="0.25">
      <c r="A57" s="3" t="s">
        <v>380</v>
      </c>
      <c r="B57" s="9">
        <v>2.79</v>
      </c>
      <c r="C57" s="9">
        <v>4.33</v>
      </c>
      <c r="D57" s="9">
        <v>3.59</v>
      </c>
      <c r="E57" s="9">
        <v>2.8</v>
      </c>
      <c r="F57" s="9">
        <v>2.6</v>
      </c>
      <c r="G57" s="9">
        <v>3.6</v>
      </c>
      <c r="H57" s="9">
        <v>2.9350000000000001</v>
      </c>
      <c r="I57" s="9">
        <v>3.4</v>
      </c>
      <c r="J57" s="9">
        <v>3.37</v>
      </c>
      <c r="K57" s="9" t="s">
        <v>30</v>
      </c>
    </row>
    <row r="58" spans="1:11" x14ac:dyDescent="0.25">
      <c r="A58" s="3" t="s">
        <v>381</v>
      </c>
      <c r="B58" s="9">
        <v>4.51</v>
      </c>
      <c r="C58" s="9">
        <v>5.32</v>
      </c>
      <c r="D58" s="9">
        <v>4.915</v>
      </c>
      <c r="E58" s="9">
        <v>5.57</v>
      </c>
      <c r="F58" s="9">
        <v>4.8499999999999996</v>
      </c>
      <c r="G58" s="9">
        <v>5.37</v>
      </c>
      <c r="H58" s="9">
        <v>5.23</v>
      </c>
      <c r="I58" s="9">
        <v>5.8949999999999996</v>
      </c>
      <c r="J58" s="9">
        <v>5.1950000000000003</v>
      </c>
      <c r="K58" s="9" t="s">
        <v>30</v>
      </c>
    </row>
    <row r="59" spans="1:11" x14ac:dyDescent="0.25">
      <c r="A59" s="3" t="s">
        <v>382</v>
      </c>
      <c r="B59" s="9">
        <v>8</v>
      </c>
      <c r="C59" s="9">
        <v>8.3699999999999992</v>
      </c>
      <c r="D59" s="9">
        <v>9.16</v>
      </c>
      <c r="E59" s="9">
        <v>9.2100000000000009</v>
      </c>
      <c r="F59" s="9">
        <v>7.03</v>
      </c>
      <c r="G59" s="9">
        <v>7.8</v>
      </c>
      <c r="H59" s="9">
        <v>8.34</v>
      </c>
      <c r="I59" s="9">
        <v>8.8000000000000007</v>
      </c>
      <c r="J59" s="9">
        <v>9.2799999999999994</v>
      </c>
      <c r="K59" s="9" t="s">
        <v>30</v>
      </c>
    </row>
    <row r="60" spans="1:11" x14ac:dyDescent="0.25">
      <c r="A60" s="3" t="s">
        <v>383</v>
      </c>
      <c r="B60" s="9">
        <v>3.6</v>
      </c>
      <c r="C60" s="9">
        <v>3.84</v>
      </c>
      <c r="D60" s="9">
        <v>4.3899999999999997</v>
      </c>
      <c r="E60" s="9">
        <v>2.6</v>
      </c>
      <c r="F60" s="9">
        <v>4</v>
      </c>
      <c r="G60" s="9">
        <v>3.7749999999999999</v>
      </c>
      <c r="H60" s="9">
        <v>1.2450000000000001</v>
      </c>
      <c r="I60" s="9">
        <v>1.1399999999999999</v>
      </c>
      <c r="J60" s="9">
        <v>1.05</v>
      </c>
      <c r="K60" s="9" t="s">
        <v>30</v>
      </c>
    </row>
    <row r="61" spans="1:11" x14ac:dyDescent="0.25">
      <c r="A61" s="2" t="s">
        <v>384</v>
      </c>
      <c r="B61" s="9">
        <v>8.25</v>
      </c>
      <c r="C61" s="9">
        <v>8.93</v>
      </c>
      <c r="D61" s="9">
        <v>9.8000000000000007</v>
      </c>
      <c r="E61" s="9">
        <v>11.4</v>
      </c>
      <c r="F61" s="9">
        <v>11.8</v>
      </c>
      <c r="G61" s="9">
        <v>12.8</v>
      </c>
      <c r="H61" s="9">
        <v>12</v>
      </c>
      <c r="I61" s="9">
        <v>12</v>
      </c>
      <c r="J61" s="9">
        <v>14.7</v>
      </c>
      <c r="K61" s="9" t="s">
        <v>30</v>
      </c>
    </row>
    <row r="62" spans="1:11" x14ac:dyDescent="0.25">
      <c r="A62" s="3" t="s">
        <v>385</v>
      </c>
      <c r="B62" s="9">
        <v>20.04</v>
      </c>
      <c r="C62" s="9">
        <v>21.18</v>
      </c>
      <c r="D62" s="9">
        <v>26.14</v>
      </c>
      <c r="E62" s="9">
        <v>30.505000000000003</v>
      </c>
      <c r="F62" s="9">
        <v>33.575000000000003</v>
      </c>
      <c r="G62" s="9">
        <v>35</v>
      </c>
      <c r="H62" s="9">
        <v>41.664999999999999</v>
      </c>
      <c r="I62" s="9">
        <v>40.69</v>
      </c>
      <c r="J62" s="9">
        <v>35.61</v>
      </c>
      <c r="K62" s="9" t="s">
        <v>30</v>
      </c>
    </row>
    <row r="63" spans="1:11" x14ac:dyDescent="0.25">
      <c r="A63" s="3" t="s">
        <v>386</v>
      </c>
      <c r="B63" s="9">
        <v>6.66</v>
      </c>
      <c r="C63" s="9">
        <v>6.8</v>
      </c>
      <c r="D63" s="9">
        <v>7</v>
      </c>
      <c r="E63" s="9">
        <v>7.4</v>
      </c>
      <c r="F63" s="9">
        <v>6.94</v>
      </c>
      <c r="G63" s="9">
        <v>7.2</v>
      </c>
      <c r="H63" s="9">
        <v>6.18</v>
      </c>
      <c r="I63" s="9">
        <v>6</v>
      </c>
      <c r="J63" s="9">
        <v>6.67</v>
      </c>
      <c r="K63" s="9" t="s">
        <v>30</v>
      </c>
    </row>
    <row r="64" spans="1:11" x14ac:dyDescent="0.25">
      <c r="A64" s="2" t="s">
        <v>154</v>
      </c>
      <c r="B64" s="9">
        <v>6.32</v>
      </c>
      <c r="C64" s="9">
        <v>6.61</v>
      </c>
      <c r="D64" s="9">
        <v>7.2</v>
      </c>
      <c r="E64" s="9">
        <v>7.2</v>
      </c>
      <c r="F64" s="9">
        <v>7.5</v>
      </c>
      <c r="G64" s="9">
        <v>8</v>
      </c>
      <c r="H64" s="9">
        <v>7.05</v>
      </c>
      <c r="I64" s="9">
        <v>7.55</v>
      </c>
      <c r="J64" s="9">
        <v>8.2100000000000009</v>
      </c>
      <c r="K64" s="9" t="s">
        <v>30</v>
      </c>
    </row>
  </sheetData>
  <hyperlinks>
    <hyperlink ref="A2" location="'Cover page'!A1" display="'Cover page'!A1" xr:uid="{0E776CCA-5740-43C3-9BD7-8A8D5D7939C2}"/>
  </hyperlinks>
  <pageMargins left="0.7" right="0.7" top="0.75" bottom="0.75" header="0.3" footer="0.3"/>
  <pageSetup paperSize="9"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37F2F-00F6-456C-8DF2-A6D703426719}">
  <dimension ref="A1:K26"/>
  <sheetViews>
    <sheetView zoomScale="85" zoomScaleNormal="85" workbookViewId="0">
      <selection activeCell="B2" sqref="B2"/>
    </sheetView>
  </sheetViews>
  <sheetFormatPr defaultRowHeight="15" x14ac:dyDescent="0.25"/>
  <cols>
    <col min="1" max="1" width="28.7109375"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page'!$A$49</f>
        <v>Table 8.1. Claims (count) by Demographics (Age group and Sex),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387</v>
      </c>
      <c r="B8" s="8">
        <v>12448</v>
      </c>
      <c r="C8" s="8">
        <v>12788</v>
      </c>
      <c r="D8" s="8">
        <v>13155</v>
      </c>
      <c r="E8" s="8">
        <v>13122</v>
      </c>
      <c r="F8" s="8">
        <v>13677</v>
      </c>
      <c r="G8" s="8">
        <v>15107</v>
      </c>
      <c r="H8" s="8">
        <v>16193</v>
      </c>
      <c r="I8" s="8">
        <v>17411</v>
      </c>
      <c r="J8" s="8">
        <v>17870</v>
      </c>
      <c r="K8" s="8">
        <v>17826</v>
      </c>
    </row>
    <row r="9" spans="1:11" x14ac:dyDescent="0.25">
      <c r="A9" s="3" t="s">
        <v>388</v>
      </c>
      <c r="B9" s="8">
        <v>8737</v>
      </c>
      <c r="C9" s="8">
        <v>9080</v>
      </c>
      <c r="D9" s="8">
        <v>9269</v>
      </c>
      <c r="E9" s="8">
        <v>8983</v>
      </c>
      <c r="F9" s="8">
        <v>9466</v>
      </c>
      <c r="G9" s="8">
        <v>10230</v>
      </c>
      <c r="H9" s="8">
        <v>10569</v>
      </c>
      <c r="I9" s="8">
        <v>11216</v>
      </c>
      <c r="J9" s="8">
        <v>11228</v>
      </c>
      <c r="K9" s="8">
        <v>11164</v>
      </c>
    </row>
    <row r="10" spans="1:11" x14ac:dyDescent="0.25">
      <c r="A10" s="3" t="s">
        <v>389</v>
      </c>
      <c r="B10" s="8">
        <v>3710</v>
      </c>
      <c r="C10" s="8">
        <v>3706</v>
      </c>
      <c r="D10" s="8">
        <v>3886</v>
      </c>
      <c r="E10" s="8">
        <v>4138</v>
      </c>
      <c r="F10" s="8">
        <v>4184</v>
      </c>
      <c r="G10" s="8">
        <v>4842</v>
      </c>
      <c r="H10" s="8">
        <v>5547</v>
      </c>
      <c r="I10" s="8">
        <v>6073</v>
      </c>
      <c r="J10" s="8">
        <v>6473</v>
      </c>
      <c r="K10" s="8">
        <v>6484</v>
      </c>
    </row>
    <row r="11" spans="1:11" x14ac:dyDescent="0.25">
      <c r="A11" s="2" t="s">
        <v>390</v>
      </c>
      <c r="B11" s="8">
        <v>20019</v>
      </c>
      <c r="C11" s="8">
        <v>20274</v>
      </c>
      <c r="D11" s="8">
        <v>21179</v>
      </c>
      <c r="E11" s="8">
        <v>23437</v>
      </c>
      <c r="F11" s="8">
        <v>25006</v>
      </c>
      <c r="G11" s="8">
        <v>27085</v>
      </c>
      <c r="H11" s="8">
        <v>28631</v>
      </c>
      <c r="I11" s="8">
        <v>30727</v>
      </c>
      <c r="J11" s="8">
        <v>32514</v>
      </c>
      <c r="K11" s="8">
        <v>32361</v>
      </c>
    </row>
    <row r="12" spans="1:11" x14ac:dyDescent="0.25">
      <c r="A12" s="3" t="s">
        <v>388</v>
      </c>
      <c r="B12" s="8">
        <v>14242</v>
      </c>
      <c r="C12" s="8">
        <v>14214</v>
      </c>
      <c r="D12" s="8">
        <v>14552</v>
      </c>
      <c r="E12" s="8">
        <v>15897</v>
      </c>
      <c r="F12" s="8">
        <v>16784</v>
      </c>
      <c r="G12" s="8">
        <v>17566</v>
      </c>
      <c r="H12" s="8">
        <v>18339</v>
      </c>
      <c r="I12" s="8">
        <v>18808</v>
      </c>
      <c r="J12" s="8">
        <v>19346</v>
      </c>
      <c r="K12" s="8">
        <v>19222</v>
      </c>
    </row>
    <row r="13" spans="1:11" x14ac:dyDescent="0.25">
      <c r="A13" s="3" t="s">
        <v>389</v>
      </c>
      <c r="B13" s="8">
        <v>5776</v>
      </c>
      <c r="C13" s="8">
        <v>6060</v>
      </c>
      <c r="D13" s="8">
        <v>6627</v>
      </c>
      <c r="E13" s="8">
        <v>7534</v>
      </c>
      <c r="F13" s="8">
        <v>8184</v>
      </c>
      <c r="G13" s="8">
        <v>9469</v>
      </c>
      <c r="H13" s="8">
        <v>10129</v>
      </c>
      <c r="I13" s="8">
        <v>11679</v>
      </c>
      <c r="J13" s="8">
        <v>12904</v>
      </c>
      <c r="K13" s="8">
        <v>12888</v>
      </c>
    </row>
    <row r="14" spans="1:11" x14ac:dyDescent="0.25">
      <c r="A14" s="2" t="s">
        <v>391</v>
      </c>
      <c r="B14" s="8">
        <v>21873</v>
      </c>
      <c r="C14" s="8">
        <v>21426</v>
      </c>
      <c r="D14" s="8">
        <v>21965</v>
      </c>
      <c r="E14" s="8">
        <v>23600</v>
      </c>
      <c r="F14" s="8">
        <v>23978</v>
      </c>
      <c r="G14" s="8">
        <v>25904</v>
      </c>
      <c r="H14" s="8">
        <v>26934</v>
      </c>
      <c r="I14" s="8">
        <v>29565</v>
      </c>
      <c r="J14" s="8">
        <v>30958</v>
      </c>
      <c r="K14" s="8">
        <v>30775</v>
      </c>
    </row>
    <row r="15" spans="1:11" x14ac:dyDescent="0.25">
      <c r="A15" s="3" t="s">
        <v>388</v>
      </c>
      <c r="B15" s="8">
        <v>14437</v>
      </c>
      <c r="C15" s="8">
        <v>14037</v>
      </c>
      <c r="D15" s="8">
        <v>14215</v>
      </c>
      <c r="E15" s="8">
        <v>15136</v>
      </c>
      <c r="F15" s="8">
        <v>15367</v>
      </c>
      <c r="G15" s="8">
        <v>16174</v>
      </c>
      <c r="H15" s="8">
        <v>16799</v>
      </c>
      <c r="I15" s="8">
        <v>17489</v>
      </c>
      <c r="J15" s="8">
        <v>17995</v>
      </c>
      <c r="K15" s="8">
        <v>17785</v>
      </c>
    </row>
    <row r="16" spans="1:11" x14ac:dyDescent="0.25">
      <c r="A16" s="3" t="s">
        <v>389</v>
      </c>
      <c r="B16" s="8">
        <v>7436</v>
      </c>
      <c r="C16" s="8">
        <v>7387</v>
      </c>
      <c r="D16" s="8">
        <v>7750</v>
      </c>
      <c r="E16" s="8">
        <v>8460</v>
      </c>
      <c r="F16" s="8">
        <v>8586</v>
      </c>
      <c r="G16" s="8">
        <v>9691</v>
      </c>
      <c r="H16" s="8">
        <v>10025</v>
      </c>
      <c r="I16" s="8">
        <v>11917</v>
      </c>
      <c r="J16" s="8">
        <v>12765</v>
      </c>
      <c r="K16" s="8">
        <v>12778</v>
      </c>
    </row>
    <row r="17" spans="1:11" x14ac:dyDescent="0.25">
      <c r="A17" s="2" t="s">
        <v>392</v>
      </c>
      <c r="B17" s="8">
        <v>26630</v>
      </c>
      <c r="C17" s="8">
        <v>27133</v>
      </c>
      <c r="D17" s="8">
        <v>27419</v>
      </c>
      <c r="E17" s="8">
        <v>29015</v>
      </c>
      <c r="F17" s="8">
        <v>29461</v>
      </c>
      <c r="G17" s="8">
        <v>31586</v>
      </c>
      <c r="H17" s="8">
        <v>31090</v>
      </c>
      <c r="I17" s="8">
        <v>33229</v>
      </c>
      <c r="J17" s="8">
        <v>33252</v>
      </c>
      <c r="K17" s="8">
        <v>31338</v>
      </c>
    </row>
    <row r="18" spans="1:11" x14ac:dyDescent="0.25">
      <c r="A18" s="3" t="s">
        <v>388</v>
      </c>
      <c r="B18" s="8">
        <v>15508</v>
      </c>
      <c r="C18" s="8">
        <v>15681</v>
      </c>
      <c r="D18" s="8">
        <v>15751</v>
      </c>
      <c r="E18" s="8">
        <v>16588</v>
      </c>
      <c r="F18" s="8">
        <v>16897</v>
      </c>
      <c r="G18" s="8">
        <v>17619</v>
      </c>
      <c r="H18" s="8">
        <v>17544</v>
      </c>
      <c r="I18" s="8">
        <v>18295</v>
      </c>
      <c r="J18" s="8">
        <v>17914</v>
      </c>
      <c r="K18" s="8">
        <v>16573</v>
      </c>
    </row>
    <row r="19" spans="1:11" x14ac:dyDescent="0.25">
      <c r="A19" s="3" t="s">
        <v>389</v>
      </c>
      <c r="B19" s="8">
        <v>11121</v>
      </c>
      <c r="C19" s="8">
        <v>11452</v>
      </c>
      <c r="D19" s="8">
        <v>11666</v>
      </c>
      <c r="E19" s="8">
        <v>12425</v>
      </c>
      <c r="F19" s="8">
        <v>12539</v>
      </c>
      <c r="G19" s="8">
        <v>13931</v>
      </c>
      <c r="H19" s="8">
        <v>13455</v>
      </c>
      <c r="I19" s="8">
        <v>14828</v>
      </c>
      <c r="J19" s="8">
        <v>15146</v>
      </c>
      <c r="K19" s="8">
        <v>14602</v>
      </c>
    </row>
    <row r="20" spans="1:11" x14ac:dyDescent="0.25">
      <c r="A20" s="2" t="s">
        <v>393</v>
      </c>
      <c r="B20" s="8">
        <v>18980</v>
      </c>
      <c r="C20" s="8">
        <v>19894</v>
      </c>
      <c r="D20" s="8">
        <v>20970</v>
      </c>
      <c r="E20" s="8">
        <v>23583</v>
      </c>
      <c r="F20" s="8">
        <v>24612</v>
      </c>
      <c r="G20" s="8">
        <v>26906</v>
      </c>
      <c r="H20" s="8">
        <v>26428</v>
      </c>
      <c r="I20" s="8">
        <v>28341</v>
      </c>
      <c r="J20" s="8">
        <v>29002</v>
      </c>
      <c r="K20" s="8">
        <v>27703</v>
      </c>
    </row>
    <row r="21" spans="1:11" x14ac:dyDescent="0.25">
      <c r="A21" s="3" t="s">
        <v>388</v>
      </c>
      <c r="B21" s="8">
        <v>11262</v>
      </c>
      <c r="C21" s="8">
        <v>11785</v>
      </c>
      <c r="D21" s="8">
        <v>12292</v>
      </c>
      <c r="E21" s="8">
        <v>13524</v>
      </c>
      <c r="F21" s="8">
        <v>14212</v>
      </c>
      <c r="G21" s="8">
        <v>14997</v>
      </c>
      <c r="H21" s="8">
        <v>14817</v>
      </c>
      <c r="I21" s="8">
        <v>15805</v>
      </c>
      <c r="J21" s="8">
        <v>15973</v>
      </c>
      <c r="K21" s="8">
        <v>15198</v>
      </c>
    </row>
    <row r="22" spans="1:11" x14ac:dyDescent="0.25">
      <c r="A22" s="3" t="s">
        <v>389</v>
      </c>
      <c r="B22" s="8">
        <v>7717</v>
      </c>
      <c r="C22" s="8">
        <v>8108</v>
      </c>
      <c r="D22" s="8">
        <v>8678</v>
      </c>
      <c r="E22" s="8">
        <v>10055</v>
      </c>
      <c r="F22" s="8">
        <v>10390</v>
      </c>
      <c r="G22" s="8">
        <v>11880</v>
      </c>
      <c r="H22" s="8">
        <v>11551</v>
      </c>
      <c r="I22" s="8">
        <v>12444</v>
      </c>
      <c r="J22" s="8">
        <v>12905</v>
      </c>
      <c r="K22" s="8">
        <v>12383</v>
      </c>
    </row>
    <row r="23" spans="1:11" x14ac:dyDescent="0.25">
      <c r="A23" s="2" t="s">
        <v>394</v>
      </c>
      <c r="B23" s="8">
        <v>2611</v>
      </c>
      <c r="C23" s="8">
        <v>2916</v>
      </c>
      <c r="D23" s="8">
        <v>3261</v>
      </c>
      <c r="E23" s="8">
        <v>4122</v>
      </c>
      <c r="F23" s="8">
        <v>4498</v>
      </c>
      <c r="G23" s="8">
        <v>5147</v>
      </c>
      <c r="H23" s="8">
        <v>5374</v>
      </c>
      <c r="I23" s="8">
        <v>6472</v>
      </c>
      <c r="J23" s="8">
        <v>7240</v>
      </c>
      <c r="K23" s="8">
        <v>7168</v>
      </c>
    </row>
    <row r="24" spans="1:11" x14ac:dyDescent="0.25">
      <c r="A24" s="3" t="s">
        <v>388</v>
      </c>
      <c r="B24" s="8">
        <v>1707</v>
      </c>
      <c r="C24" s="8">
        <v>1874</v>
      </c>
      <c r="D24" s="8">
        <v>2108</v>
      </c>
      <c r="E24" s="8">
        <v>2539</v>
      </c>
      <c r="F24" s="8">
        <v>2750</v>
      </c>
      <c r="G24" s="8">
        <v>3086</v>
      </c>
      <c r="H24" s="8">
        <v>3230</v>
      </c>
      <c r="I24" s="8">
        <v>3806</v>
      </c>
      <c r="J24" s="8">
        <v>4230</v>
      </c>
      <c r="K24" s="8">
        <v>4137</v>
      </c>
    </row>
    <row r="25" spans="1:11" x14ac:dyDescent="0.25">
      <c r="A25" s="3" t="s">
        <v>389</v>
      </c>
      <c r="B25" s="8">
        <v>904</v>
      </c>
      <c r="C25" s="8">
        <v>1042</v>
      </c>
      <c r="D25" s="8">
        <v>1153</v>
      </c>
      <c r="E25" s="8">
        <v>1582</v>
      </c>
      <c r="F25" s="8">
        <v>1746</v>
      </c>
      <c r="G25" s="8">
        <v>2057</v>
      </c>
      <c r="H25" s="8">
        <v>2131</v>
      </c>
      <c r="I25" s="8">
        <v>2644</v>
      </c>
      <c r="J25" s="8">
        <v>2972</v>
      </c>
      <c r="K25" s="8">
        <v>3004</v>
      </c>
    </row>
    <row r="26" spans="1:11" x14ac:dyDescent="0.25">
      <c r="A26" s="2" t="s">
        <v>154</v>
      </c>
      <c r="B26" s="8">
        <v>102564</v>
      </c>
      <c r="C26" s="8">
        <v>104431</v>
      </c>
      <c r="D26" s="8">
        <v>107949</v>
      </c>
      <c r="E26" s="8">
        <v>116879</v>
      </c>
      <c r="F26" s="8">
        <v>121277</v>
      </c>
      <c r="G26" s="8">
        <v>131735</v>
      </c>
      <c r="H26" s="8">
        <v>134650</v>
      </c>
      <c r="I26" s="8">
        <v>145745</v>
      </c>
      <c r="J26" s="8">
        <v>150973</v>
      </c>
      <c r="K26" s="8">
        <v>147174</v>
      </c>
    </row>
  </sheetData>
  <hyperlinks>
    <hyperlink ref="A2" location="'Cover page'!A1" display="'Cover page'!A1" xr:uid="{CBCC90DB-19AB-40A0-8EF4-A2FB747EC46E}"/>
  </hyperlinks>
  <pageMargins left="0.7" right="0.7"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3CB8A-E6B8-49C7-86E0-4B521A6E16EE}">
  <dimension ref="A1:K26"/>
  <sheetViews>
    <sheetView zoomScale="85" zoomScaleNormal="85" workbookViewId="0">
      <selection activeCell="B2" sqref="B2"/>
    </sheetView>
  </sheetViews>
  <sheetFormatPr defaultRowHeight="15" x14ac:dyDescent="0.25"/>
  <cols>
    <col min="1" max="1" width="28.7109375" bestFit="1" customWidth="1"/>
    <col min="2" max="2" width="17.42578125" bestFit="1" customWidth="1"/>
    <col min="3" max="10" width="7.85546875" bestFit="1" customWidth="1"/>
    <col min="11" max="11" width="8.85546875" bestFit="1" customWidth="1"/>
    <col min="12" max="12" width="12.7109375" bestFit="1" customWidth="1"/>
    <col min="13" max="13" width="15.85546875" bestFit="1" customWidth="1"/>
    <col min="14" max="14" width="12.7109375" bestFit="1" customWidth="1"/>
    <col min="15" max="15" width="15.85546875" bestFit="1" customWidth="1"/>
    <col min="16" max="16" width="12.7109375" bestFit="1" customWidth="1"/>
    <col min="17" max="17" width="15.85546875" bestFit="1" customWidth="1"/>
    <col min="18" max="18" width="12.7109375" bestFit="1" customWidth="1"/>
    <col min="19" max="19" width="15.85546875" bestFit="1" customWidth="1"/>
    <col min="20" max="20" width="12.7109375" bestFit="1" customWidth="1"/>
    <col min="21" max="21" width="15.85546875" bestFit="1" customWidth="1"/>
  </cols>
  <sheetData>
    <row r="1" spans="1:11" ht="18" thickBot="1" x14ac:dyDescent="0.35">
      <c r="A1" s="4" t="str">
        <f>'Cover page'!$A$50</f>
        <v>Table 8.2. Claims (frequency rate) by Demographics (Age group and Sex),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155</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387</v>
      </c>
      <c r="B8" s="9">
        <v>5.1356308191702196</v>
      </c>
      <c r="C8" s="9">
        <v>5.4638111675984531</v>
      </c>
      <c r="D8" s="9">
        <v>5.3552770211901581</v>
      </c>
      <c r="E8" s="9">
        <v>5.2278854871702052</v>
      </c>
      <c r="F8" s="9">
        <v>5.8268821541268263</v>
      </c>
      <c r="G8" s="9">
        <v>6.4915542472951353</v>
      </c>
      <c r="H8" s="9">
        <v>6.5756323401960115</v>
      </c>
      <c r="I8" s="9">
        <v>6.2691355744012363</v>
      </c>
      <c r="J8" s="9">
        <v>6.4673615564202986</v>
      </c>
      <c r="K8" s="9">
        <v>6.3981379975834276</v>
      </c>
    </row>
    <row r="9" spans="1:11" x14ac:dyDescent="0.25">
      <c r="A9" s="3" t="s">
        <v>388</v>
      </c>
      <c r="B9" s="9">
        <v>6.61184681043457</v>
      </c>
      <c r="C9" s="9">
        <v>7.0884673191371563</v>
      </c>
      <c r="D9" s="9">
        <v>6.8509465571572061</v>
      </c>
      <c r="E9" s="9">
        <v>6.4626218570465115</v>
      </c>
      <c r="F9" s="9">
        <v>7.2967993303342809</v>
      </c>
      <c r="G9" s="9">
        <v>8.1396156924773972</v>
      </c>
      <c r="H9" s="9">
        <v>7.9574364170339118</v>
      </c>
      <c r="I9" s="9">
        <v>7.422574529591464</v>
      </c>
      <c r="J9" s="9">
        <v>7.4071984404725653</v>
      </c>
      <c r="K9" s="9">
        <v>7.2302880744724298</v>
      </c>
    </row>
    <row r="10" spans="1:11" x14ac:dyDescent="0.25">
      <c r="A10" s="3" t="s">
        <v>389</v>
      </c>
      <c r="B10" s="9">
        <v>3.3652800115277186</v>
      </c>
      <c r="C10" s="9">
        <v>3.4977544656918482</v>
      </c>
      <c r="D10" s="9">
        <v>3.5215102161988807</v>
      </c>
      <c r="E10" s="9">
        <v>3.694615516750845</v>
      </c>
      <c r="F10" s="9">
        <v>3.9849771446588114</v>
      </c>
      <c r="G10" s="9">
        <v>4.5237050442677225</v>
      </c>
      <c r="H10" s="9">
        <v>4.8898730431191835</v>
      </c>
      <c r="I10" s="9">
        <v>4.7962752070629566</v>
      </c>
      <c r="J10" s="9">
        <v>5.1896828512904873</v>
      </c>
      <c r="K10" s="9">
        <v>5.2203475544224114</v>
      </c>
    </row>
    <row r="11" spans="1:11" x14ac:dyDescent="0.25">
      <c r="A11" s="2" t="s">
        <v>390</v>
      </c>
      <c r="B11" s="9">
        <v>4.1887550303493493</v>
      </c>
      <c r="C11" s="9">
        <v>4.1970848424934681</v>
      </c>
      <c r="D11" s="9">
        <v>4.2514421938778941</v>
      </c>
      <c r="E11" s="9">
        <v>4.5957748869291022</v>
      </c>
      <c r="F11" s="9">
        <v>5.0273685826823939</v>
      </c>
      <c r="G11" s="9">
        <v>5.4933355503745904</v>
      </c>
      <c r="H11" s="9">
        <v>5.9294107681386405</v>
      </c>
      <c r="I11" s="9">
        <v>5.795689341544799</v>
      </c>
      <c r="J11" s="9">
        <v>5.9564053091759783</v>
      </c>
      <c r="K11" s="9">
        <v>5.8604213213550356</v>
      </c>
    </row>
    <row r="12" spans="1:11" x14ac:dyDescent="0.25">
      <c r="A12" s="3" t="s">
        <v>388</v>
      </c>
      <c r="B12" s="9">
        <v>4.9819618429950205</v>
      </c>
      <c r="C12" s="9">
        <v>4.9652438814273783</v>
      </c>
      <c r="D12" s="9">
        <v>4.9713323490262056</v>
      </c>
      <c r="E12" s="9">
        <v>5.3397612233753371</v>
      </c>
      <c r="F12" s="9">
        <v>5.8639360456695151</v>
      </c>
      <c r="G12" s="9">
        <v>6.215965754714019</v>
      </c>
      <c r="H12" s="9">
        <v>6.7759878734984715</v>
      </c>
      <c r="I12" s="9">
        <v>6.3244081920163424</v>
      </c>
      <c r="J12" s="9">
        <v>6.3387184794018214</v>
      </c>
      <c r="K12" s="9">
        <v>6.2500900980842173</v>
      </c>
    </row>
    <row r="13" spans="1:11" x14ac:dyDescent="0.25">
      <c r="A13" s="3" t="s">
        <v>389</v>
      </c>
      <c r="B13" s="9">
        <v>3.0075326440817998</v>
      </c>
      <c r="C13" s="9">
        <v>3.0795869402949023</v>
      </c>
      <c r="D13" s="9">
        <v>3.2257270493822459</v>
      </c>
      <c r="E13" s="9">
        <v>3.5494461704530753</v>
      </c>
      <c r="F13" s="9">
        <v>3.8754907393707412</v>
      </c>
      <c r="G13" s="9">
        <v>4.4992537932173517</v>
      </c>
      <c r="H13" s="9">
        <v>4.7729382636437698</v>
      </c>
      <c r="I13" s="9">
        <v>5.0171322234445537</v>
      </c>
      <c r="J13" s="9">
        <v>5.361865753227022</v>
      </c>
      <c r="K13" s="9">
        <v>5.2679719667402489</v>
      </c>
    </row>
    <row r="14" spans="1:11" x14ac:dyDescent="0.25">
      <c r="A14" s="2" t="s">
        <v>391</v>
      </c>
      <c r="B14" s="9">
        <v>5.1379088012834808</v>
      </c>
      <c r="C14" s="9">
        <v>4.9082265029817167</v>
      </c>
      <c r="D14" s="9">
        <v>4.8789176869447308</v>
      </c>
      <c r="E14" s="9">
        <v>5.1062823459347637</v>
      </c>
      <c r="F14" s="9">
        <v>5.23210826757317</v>
      </c>
      <c r="G14" s="9">
        <v>5.4217880228176414</v>
      </c>
      <c r="H14" s="9">
        <v>5.7291878818841964</v>
      </c>
      <c r="I14" s="9">
        <v>5.8849145393756395</v>
      </c>
      <c r="J14" s="9">
        <v>5.9339922046173594</v>
      </c>
      <c r="K14" s="9">
        <v>5.7254346930433195</v>
      </c>
    </row>
    <row r="15" spans="1:11" x14ac:dyDescent="0.25">
      <c r="A15" s="3" t="s">
        <v>388</v>
      </c>
      <c r="B15" s="9">
        <v>5.4931064854492577</v>
      </c>
      <c r="C15" s="9">
        <v>5.2108938334410988</v>
      </c>
      <c r="D15" s="9">
        <v>5.2106189214390275</v>
      </c>
      <c r="E15" s="9">
        <v>5.4445140045525369</v>
      </c>
      <c r="F15" s="9">
        <v>5.5773942819654243</v>
      </c>
      <c r="G15" s="9">
        <v>5.6997092754716201</v>
      </c>
      <c r="H15" s="9">
        <v>6.2122483523668253</v>
      </c>
      <c r="I15" s="9">
        <v>6.1245636280057374</v>
      </c>
      <c r="J15" s="9">
        <v>6.1380105135040832</v>
      </c>
      <c r="K15" s="9">
        <v>5.8664000634763385</v>
      </c>
    </row>
    <row r="16" spans="1:11" x14ac:dyDescent="0.25">
      <c r="A16" s="3" t="s">
        <v>389</v>
      </c>
      <c r="B16" s="9">
        <v>4.5648300613960533</v>
      </c>
      <c r="C16" s="9">
        <v>4.4192660835817685</v>
      </c>
      <c r="D16" s="9">
        <v>4.3688055545189677</v>
      </c>
      <c r="E16" s="9">
        <v>4.5935529966896436</v>
      </c>
      <c r="F16" s="9">
        <v>4.6978952386163328</v>
      </c>
      <c r="G16" s="9">
        <v>4.9951778892596419</v>
      </c>
      <c r="H16" s="9">
        <v>5.0199899737501834</v>
      </c>
      <c r="I16" s="9">
        <v>5.4959806142425096</v>
      </c>
      <c r="J16" s="9">
        <v>5.5856280091468236</v>
      </c>
      <c r="K16" s="9">
        <v>5.4526076988896426</v>
      </c>
    </row>
    <row r="17" spans="1:11" x14ac:dyDescent="0.25">
      <c r="A17" s="2" t="s">
        <v>392</v>
      </c>
      <c r="B17" s="9">
        <v>6.4773557110983413</v>
      </c>
      <c r="C17" s="9">
        <v>6.5089858842732937</v>
      </c>
      <c r="D17" s="9">
        <v>6.3897169613866511</v>
      </c>
      <c r="E17" s="9">
        <v>6.7472599032030827</v>
      </c>
      <c r="F17" s="9">
        <v>6.778933854202287</v>
      </c>
      <c r="G17" s="9">
        <v>7.2570121484594665</v>
      </c>
      <c r="H17" s="9">
        <v>7.3523037814860821</v>
      </c>
      <c r="I17" s="9">
        <v>7.5044435324799093</v>
      </c>
      <c r="J17" s="9">
        <v>7.4214487423517292</v>
      </c>
      <c r="K17" s="9">
        <v>6.8760229665587076</v>
      </c>
    </row>
    <row r="18" spans="1:11" x14ac:dyDescent="0.25">
      <c r="A18" s="3" t="s">
        <v>388</v>
      </c>
      <c r="B18" s="9">
        <v>6.6236668079417855</v>
      </c>
      <c r="C18" s="9">
        <v>6.6535164665433504</v>
      </c>
      <c r="D18" s="9">
        <v>6.4583453425567185</v>
      </c>
      <c r="E18" s="9">
        <v>6.849421640349771</v>
      </c>
      <c r="F18" s="9">
        <v>6.8636766500014987</v>
      </c>
      <c r="G18" s="9">
        <v>7.2733356984763384</v>
      </c>
      <c r="H18" s="9">
        <v>7.6582168841015141</v>
      </c>
      <c r="I18" s="9">
        <v>7.5892985955527887</v>
      </c>
      <c r="J18" s="9">
        <v>7.3778879290221671</v>
      </c>
      <c r="K18" s="9">
        <v>6.6711646694406159</v>
      </c>
    </row>
    <row r="19" spans="1:11" x14ac:dyDescent="0.25">
      <c r="A19" s="3" t="s">
        <v>389</v>
      </c>
      <c r="B19" s="9">
        <v>6.2832488224002727</v>
      </c>
      <c r="C19" s="9">
        <v>6.3209741539854871</v>
      </c>
      <c r="D19" s="9">
        <v>6.2982742831065908</v>
      </c>
      <c r="E19" s="9">
        <v>6.6144824335967973</v>
      </c>
      <c r="F19" s="9">
        <v>6.6549425852635382</v>
      </c>
      <c r="G19" s="9">
        <v>7.2178724677966306</v>
      </c>
      <c r="H19" s="9">
        <v>6.9436780188506146</v>
      </c>
      <c r="I19" s="9">
        <v>7.3504964059546793</v>
      </c>
      <c r="J19" s="9">
        <v>7.3794350435313083</v>
      </c>
      <c r="K19" s="9">
        <v>7.0428698717221705</v>
      </c>
    </row>
    <row r="20" spans="1:11" x14ac:dyDescent="0.25">
      <c r="A20" s="2" t="s">
        <v>393</v>
      </c>
      <c r="B20" s="9">
        <v>7.4493524546428134</v>
      </c>
      <c r="C20" s="9">
        <v>7.5139548938335219</v>
      </c>
      <c r="D20" s="9">
        <v>7.6565579416262137</v>
      </c>
      <c r="E20" s="9">
        <v>8.4356610683443165</v>
      </c>
      <c r="F20" s="9">
        <v>8.7852102135584715</v>
      </c>
      <c r="G20" s="9">
        <v>9.2399353639487085</v>
      </c>
      <c r="H20" s="9">
        <v>9.2698586391401854</v>
      </c>
      <c r="I20" s="9">
        <v>9.6299264840578438</v>
      </c>
      <c r="J20" s="9">
        <v>9.8500459565896623</v>
      </c>
      <c r="K20" s="9">
        <v>9.1780079623939095</v>
      </c>
    </row>
    <row r="21" spans="1:11" x14ac:dyDescent="0.25">
      <c r="A21" s="3" t="s">
        <v>388</v>
      </c>
      <c r="B21" s="9">
        <v>7.5557367413537913</v>
      </c>
      <c r="C21" s="9">
        <v>7.6153453701292388</v>
      </c>
      <c r="D21" s="9">
        <v>7.7199099639757023</v>
      </c>
      <c r="E21" s="9">
        <v>8.3871037948908729</v>
      </c>
      <c r="F21" s="9">
        <v>8.8529613151667839</v>
      </c>
      <c r="G21" s="9">
        <v>8.9529560190605917</v>
      </c>
      <c r="H21" s="9">
        <v>9.1984473306707795</v>
      </c>
      <c r="I21" s="9">
        <v>9.4952111650986364</v>
      </c>
      <c r="J21" s="9">
        <v>9.7123090524640876</v>
      </c>
      <c r="K21" s="9">
        <v>9.0719808123193051</v>
      </c>
    </row>
    <row r="22" spans="1:11" x14ac:dyDescent="0.25">
      <c r="A22" s="3" t="s">
        <v>389</v>
      </c>
      <c r="B22" s="9">
        <v>7.2984390129724614</v>
      </c>
      <c r="C22" s="9">
        <v>7.3704144087611487</v>
      </c>
      <c r="D22" s="9">
        <v>7.5685816494984248</v>
      </c>
      <c r="E22" s="9">
        <v>8.4984570314366739</v>
      </c>
      <c r="F22" s="9">
        <v>8.6859252768637933</v>
      </c>
      <c r="G22" s="9">
        <v>9.6051543832387587</v>
      </c>
      <c r="H22" s="9">
        <v>9.3142328269570385</v>
      </c>
      <c r="I22" s="9">
        <v>9.7333585016480058</v>
      </c>
      <c r="J22" s="9">
        <v>9.9289265259434245</v>
      </c>
      <c r="K22" s="9">
        <v>9.2194212045480999</v>
      </c>
    </row>
    <row r="23" spans="1:11" x14ac:dyDescent="0.25">
      <c r="A23" s="2" t="s">
        <v>394</v>
      </c>
      <c r="B23" s="9">
        <v>5.9121765607413908</v>
      </c>
      <c r="C23" s="9">
        <v>6.1879042569024323</v>
      </c>
      <c r="D23" s="9">
        <v>6.1599040023033274</v>
      </c>
      <c r="E23" s="9">
        <v>7.1647208453057294</v>
      </c>
      <c r="F23" s="9">
        <v>7.7458378326851456</v>
      </c>
      <c r="G23" s="9">
        <v>8.4351965252399825</v>
      </c>
      <c r="H23" s="9">
        <v>9.0301841103842815</v>
      </c>
      <c r="I23" s="9">
        <v>10.346849959119028</v>
      </c>
      <c r="J23" s="9">
        <v>10.286904246985547</v>
      </c>
      <c r="K23" s="9">
        <v>9.5174608656514597</v>
      </c>
    </row>
    <row r="24" spans="1:11" x14ac:dyDescent="0.25">
      <c r="A24" s="3" t="s">
        <v>388</v>
      </c>
      <c r="B24" s="9">
        <v>5.8508549510356165</v>
      </c>
      <c r="C24" s="9">
        <v>5.9413580417261525</v>
      </c>
      <c r="D24" s="9">
        <v>6.0548383253439084</v>
      </c>
      <c r="E24" s="9">
        <v>6.8446137096041504</v>
      </c>
      <c r="F24" s="9">
        <v>7.5564664133095443</v>
      </c>
      <c r="G24" s="9">
        <v>7.9343404756741576</v>
      </c>
      <c r="H24" s="9">
        <v>8.8521802990135487</v>
      </c>
      <c r="I24" s="9">
        <v>9.7913906367508456</v>
      </c>
      <c r="J24" s="9">
        <v>9.5179356159317514</v>
      </c>
      <c r="K24" s="9">
        <v>9.2098010362741487</v>
      </c>
    </row>
    <row r="25" spans="1:11" x14ac:dyDescent="0.25">
      <c r="A25" s="3" t="s">
        <v>389</v>
      </c>
      <c r="B25" s="9">
        <v>6.0315445408416748</v>
      </c>
      <c r="C25" s="9">
        <v>6.6869527357690632</v>
      </c>
      <c r="D25" s="9">
        <v>6.3617289135218273</v>
      </c>
      <c r="E25" s="9">
        <v>7.7408478824187359</v>
      </c>
      <c r="F25" s="9">
        <v>8.0545365667029802</v>
      </c>
      <c r="G25" s="9">
        <v>9.297629963014689</v>
      </c>
      <c r="H25" s="9">
        <v>9.2558263079120433</v>
      </c>
      <c r="I25" s="9">
        <v>11.165750234231597</v>
      </c>
      <c r="J25" s="9">
        <v>11.457943870105003</v>
      </c>
      <c r="K25" s="9">
        <v>9.883312440536292</v>
      </c>
    </row>
    <row r="26" spans="1:11" x14ac:dyDescent="0.25">
      <c r="A26" s="2" t="s">
        <v>154</v>
      </c>
      <c r="B26" s="9">
        <v>5.5257789554730339</v>
      </c>
      <c r="C26" s="9">
        <v>5.5478452427637706</v>
      </c>
      <c r="D26" s="9">
        <v>5.5360120454766584</v>
      </c>
      <c r="E26" s="9">
        <v>5.8725322217610092</v>
      </c>
      <c r="F26" s="9">
        <v>6.177439615897776</v>
      </c>
      <c r="G26" s="9">
        <v>6.6165098542281964</v>
      </c>
      <c r="H26" s="9">
        <v>6.8464625899198488</v>
      </c>
      <c r="I26" s="9">
        <v>6.9075929726642142</v>
      </c>
      <c r="J26" s="9">
        <v>7.0000187305499839</v>
      </c>
      <c r="K26" s="9">
        <v>6.6859745645042805</v>
      </c>
    </row>
  </sheetData>
  <hyperlinks>
    <hyperlink ref="A2" location="'Cover page'!A1" display="'Cover page'!A1" xr:uid="{C584ABA6-C608-4E27-A791-323C13CD0F87}"/>
  </hyperlinks>
  <pageMargins left="0.7" right="0.7"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B44DA-D202-475E-AC14-D14311489876}">
  <dimension ref="A1:K26"/>
  <sheetViews>
    <sheetView zoomScale="85" zoomScaleNormal="85" workbookViewId="0">
      <selection activeCell="B2" sqref="B2"/>
    </sheetView>
  </sheetViews>
  <sheetFormatPr defaultRowHeight="15" x14ac:dyDescent="0.25"/>
  <cols>
    <col min="1" max="1" width="28.7109375" bestFit="1" customWidth="1"/>
    <col min="2" max="2" width="17.42578125" bestFit="1" customWidth="1"/>
    <col min="3" max="10" width="7.85546875" bestFit="1" customWidth="1"/>
    <col min="11" max="11" width="8.85546875" bestFit="1" customWidth="1"/>
    <col min="12" max="12" width="13.85546875" bestFit="1" customWidth="1"/>
    <col min="13" max="13" width="14.42578125" bestFit="1" customWidth="1"/>
    <col min="14" max="14" width="13.85546875" bestFit="1" customWidth="1"/>
    <col min="15" max="15" width="14.42578125" bestFit="1" customWidth="1"/>
    <col min="16" max="16" width="13.85546875" bestFit="1" customWidth="1"/>
    <col min="17" max="17" width="14.42578125" bestFit="1" customWidth="1"/>
    <col min="18" max="18" width="13.85546875" bestFit="1" customWidth="1"/>
    <col min="19" max="19" width="14.42578125" bestFit="1" customWidth="1"/>
    <col min="20" max="20" width="13.85546875" bestFit="1" customWidth="1"/>
    <col min="21" max="21" width="14.42578125" bestFit="1" customWidth="1"/>
  </cols>
  <sheetData>
    <row r="1" spans="1:11" ht="18" thickBot="1" x14ac:dyDescent="0.35">
      <c r="A1" s="4" t="str">
        <f>'Cover page'!$A$51</f>
        <v>Table 8.3. Claims (incidence rate) by Demographics (Age group and Sex),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156</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387</v>
      </c>
      <c r="B8" s="9">
        <v>6.5053641994464355</v>
      </c>
      <c r="C8" s="9">
        <v>6.7734536472268072</v>
      </c>
      <c r="D8" s="9">
        <v>6.7364443229495343</v>
      </c>
      <c r="E8" s="9">
        <v>6.5091246411957737</v>
      </c>
      <c r="F8" s="9">
        <v>7.1964245788458694</v>
      </c>
      <c r="G8" s="9">
        <v>7.8403425996886718</v>
      </c>
      <c r="H8" s="9">
        <v>8.0403181075697816</v>
      </c>
      <c r="I8" s="9">
        <v>7.7810830332832683</v>
      </c>
      <c r="J8" s="9">
        <v>7.8912695633079322</v>
      </c>
      <c r="K8" s="9">
        <v>7.6468687223210097</v>
      </c>
    </row>
    <row r="9" spans="1:11" x14ac:dyDescent="0.25">
      <c r="A9" s="3" t="s">
        <v>388</v>
      </c>
      <c r="B9" s="9">
        <v>9.2595495637960816</v>
      </c>
      <c r="C9" s="9">
        <v>9.6429582499243907</v>
      </c>
      <c r="D9" s="9">
        <v>9.6140843870978738</v>
      </c>
      <c r="E9" s="9">
        <v>8.9883820838365143</v>
      </c>
      <c r="F9" s="9">
        <v>9.9782613531016793</v>
      </c>
      <c r="G9" s="9">
        <v>10.86294361465033</v>
      </c>
      <c r="H9" s="9">
        <v>10.750095589785401</v>
      </c>
      <c r="I9" s="9">
        <v>10.170568003195545</v>
      </c>
      <c r="J9" s="9">
        <v>9.9744382350354002</v>
      </c>
      <c r="K9" s="9">
        <v>9.6019880892791427</v>
      </c>
    </row>
    <row r="10" spans="1:11" x14ac:dyDescent="0.25">
      <c r="A10" s="3" t="s">
        <v>389</v>
      </c>
      <c r="B10" s="9">
        <v>3.825012895013312</v>
      </c>
      <c r="C10" s="9">
        <v>3.9161449023645067</v>
      </c>
      <c r="D10" s="9">
        <v>3.9303967884924509</v>
      </c>
      <c r="E10" s="9">
        <v>4.0706788857451661</v>
      </c>
      <c r="F10" s="9">
        <v>4.3955820191377297</v>
      </c>
      <c r="G10" s="9">
        <v>4.9152601208224551</v>
      </c>
      <c r="H10" s="9">
        <v>5.3811476807973024</v>
      </c>
      <c r="I10" s="9">
        <v>5.351526871826886</v>
      </c>
      <c r="J10" s="9">
        <v>5.6838015509842803</v>
      </c>
      <c r="K10" s="9">
        <v>5.5491161350718468</v>
      </c>
    </row>
    <row r="11" spans="1:11" x14ac:dyDescent="0.25">
      <c r="A11" s="2" t="s">
        <v>390</v>
      </c>
      <c r="B11" s="9">
        <v>7.3615779995284258</v>
      </c>
      <c r="C11" s="9">
        <v>7.269009454112366</v>
      </c>
      <c r="D11" s="9">
        <v>7.3516417724766008</v>
      </c>
      <c r="E11" s="9">
        <v>7.9287953910725752</v>
      </c>
      <c r="F11" s="9">
        <v>8.4643603858935759</v>
      </c>
      <c r="G11" s="9">
        <v>9.2699129623485987</v>
      </c>
      <c r="H11" s="9">
        <v>9.8695983753199314</v>
      </c>
      <c r="I11" s="9">
        <v>9.9310641734596619</v>
      </c>
      <c r="J11" s="9">
        <v>9.9833645235031394</v>
      </c>
      <c r="K11" s="9">
        <v>9.7892342257094267</v>
      </c>
    </row>
    <row r="12" spans="1:11" x14ac:dyDescent="0.25">
      <c r="A12" s="3" t="s">
        <v>388</v>
      </c>
      <c r="B12" s="9">
        <v>9.7979287271503246</v>
      </c>
      <c r="C12" s="9">
        <v>9.5299743591710211</v>
      </c>
      <c r="D12" s="9">
        <v>9.5417445510831858</v>
      </c>
      <c r="E12" s="9">
        <v>10.155342799261367</v>
      </c>
      <c r="F12" s="9">
        <v>10.848300189485107</v>
      </c>
      <c r="G12" s="9">
        <v>11.563089889389483</v>
      </c>
      <c r="H12" s="9">
        <v>12.443196505865881</v>
      </c>
      <c r="I12" s="9">
        <v>11.891148199720798</v>
      </c>
      <c r="J12" s="9">
        <v>11.65695186557633</v>
      </c>
      <c r="K12" s="9">
        <v>11.415527276701155</v>
      </c>
    </row>
    <row r="13" spans="1:11" x14ac:dyDescent="0.25">
      <c r="A13" s="3" t="s">
        <v>389</v>
      </c>
      <c r="B13" s="9">
        <v>4.5630599226048485</v>
      </c>
      <c r="C13" s="9">
        <v>4.6701737893346928</v>
      </c>
      <c r="D13" s="9">
        <v>4.8880148450567829</v>
      </c>
      <c r="E13" s="9">
        <v>5.4179937739045441</v>
      </c>
      <c r="F13" s="9">
        <v>5.8161579442119677</v>
      </c>
      <c r="G13" s="9">
        <v>6.7506774539231822</v>
      </c>
      <c r="H13" s="9">
        <v>7.0975551272273814</v>
      </c>
      <c r="I13" s="9">
        <v>7.7224278856888935</v>
      </c>
      <c r="J13" s="9">
        <v>8.0791013281401955</v>
      </c>
      <c r="K13" s="9">
        <v>7.946101023080284</v>
      </c>
    </row>
    <row r="14" spans="1:11" x14ac:dyDescent="0.25">
      <c r="A14" s="2" t="s">
        <v>391</v>
      </c>
      <c r="B14" s="9">
        <v>9.058633897154067</v>
      </c>
      <c r="C14" s="9">
        <v>8.660203096878627</v>
      </c>
      <c r="D14" s="9">
        <v>8.6211647649136722</v>
      </c>
      <c r="E14" s="9">
        <v>8.980859179276127</v>
      </c>
      <c r="F14" s="9">
        <v>9.0860943369533373</v>
      </c>
      <c r="G14" s="9">
        <v>9.4274407014022454</v>
      </c>
      <c r="H14" s="9">
        <v>9.7739828354259419</v>
      </c>
      <c r="I14" s="9">
        <v>10.202536787249368</v>
      </c>
      <c r="J14" s="9">
        <v>10.200772107490874</v>
      </c>
      <c r="K14" s="9">
        <v>9.8702288141917141</v>
      </c>
    </row>
    <row r="15" spans="1:11" x14ac:dyDescent="0.25">
      <c r="A15" s="3" t="s">
        <v>388</v>
      </c>
      <c r="B15" s="9">
        <v>11.153478977319745</v>
      </c>
      <c r="C15" s="9">
        <v>10.585383420149038</v>
      </c>
      <c r="D15" s="9">
        <v>10.53180813660293</v>
      </c>
      <c r="E15" s="9">
        <v>10.962669264193034</v>
      </c>
      <c r="F15" s="9">
        <v>11.046929879263843</v>
      </c>
      <c r="G15" s="9">
        <v>11.186350818276491</v>
      </c>
      <c r="H15" s="9">
        <v>11.921806220554005</v>
      </c>
      <c r="I15" s="9">
        <v>11.984216724738172</v>
      </c>
      <c r="J15" s="9">
        <v>11.872056325883722</v>
      </c>
      <c r="K15" s="9">
        <v>11.283310129549067</v>
      </c>
    </row>
    <row r="16" spans="1:11" x14ac:dyDescent="0.25">
      <c r="A16" s="3" t="s">
        <v>389</v>
      </c>
      <c r="B16" s="9">
        <v>6.6380519890218528</v>
      </c>
      <c r="C16" s="9">
        <v>6.4346572737918883</v>
      </c>
      <c r="D16" s="9">
        <v>6.4686895348024942</v>
      </c>
      <c r="E16" s="9">
        <v>6.7836006401314224</v>
      </c>
      <c r="F16" s="9">
        <v>6.8802904267163187</v>
      </c>
      <c r="G16" s="9">
        <v>7.4439975442022384</v>
      </c>
      <c r="H16" s="9">
        <v>7.4447605757050406</v>
      </c>
      <c r="I16" s="9">
        <v>8.2844816250911695</v>
      </c>
      <c r="J16" s="9">
        <v>8.4028681756260593</v>
      </c>
      <c r="K16" s="9">
        <v>8.2880365145839967</v>
      </c>
    </row>
    <row r="17" spans="1:11" x14ac:dyDescent="0.25">
      <c r="A17" s="2" t="s">
        <v>392</v>
      </c>
      <c r="B17" s="9">
        <v>11.458349488107658</v>
      </c>
      <c r="C17" s="9">
        <v>11.595247093086581</v>
      </c>
      <c r="D17" s="9">
        <v>11.436265622889897</v>
      </c>
      <c r="E17" s="9">
        <v>11.992815487708157</v>
      </c>
      <c r="F17" s="9">
        <v>11.991191953527636</v>
      </c>
      <c r="G17" s="9">
        <v>12.736894341043314</v>
      </c>
      <c r="H17" s="9">
        <v>12.867888674543119</v>
      </c>
      <c r="I17" s="9">
        <v>13.284735439455718</v>
      </c>
      <c r="J17" s="9">
        <v>13.211089426016702</v>
      </c>
      <c r="K17" s="9">
        <v>12.18881182361431</v>
      </c>
    </row>
    <row r="18" spans="1:11" x14ac:dyDescent="0.25">
      <c r="A18" s="3" t="s">
        <v>388</v>
      </c>
      <c r="B18" s="9">
        <v>13.387580565158293</v>
      </c>
      <c r="C18" s="9">
        <v>13.538744735896428</v>
      </c>
      <c r="D18" s="9">
        <v>13.229336309504086</v>
      </c>
      <c r="E18" s="9">
        <v>13.821947630296311</v>
      </c>
      <c r="F18" s="9">
        <v>13.625625362057121</v>
      </c>
      <c r="G18" s="9">
        <v>14.190519774393911</v>
      </c>
      <c r="H18" s="9">
        <v>14.944196840440826</v>
      </c>
      <c r="I18" s="9">
        <v>14.991032665600821</v>
      </c>
      <c r="J18" s="9">
        <v>14.582076284189762</v>
      </c>
      <c r="K18" s="9">
        <v>13.104867349967092</v>
      </c>
    </row>
    <row r="19" spans="1:11" x14ac:dyDescent="0.25">
      <c r="A19" s="3" t="s">
        <v>389</v>
      </c>
      <c r="B19" s="9">
        <v>9.5403345064051273</v>
      </c>
      <c r="C19" s="9">
        <v>9.6904747081679226</v>
      </c>
      <c r="D19" s="9">
        <v>9.6657914187012928</v>
      </c>
      <c r="E19" s="9">
        <v>10.190733971019034</v>
      </c>
      <c r="F19" s="9">
        <v>10.304924969305425</v>
      </c>
      <c r="G19" s="9">
        <v>11.250293348691885</v>
      </c>
      <c r="H19" s="9">
        <v>10.832248626782299</v>
      </c>
      <c r="I19" s="9">
        <v>11.576275524898604</v>
      </c>
      <c r="J19" s="9">
        <v>11.754918603049198</v>
      </c>
      <c r="K19" s="9">
        <v>11.177266388088023</v>
      </c>
    </row>
    <row r="20" spans="1:11" x14ac:dyDescent="0.25">
      <c r="A20" s="2" t="s">
        <v>393</v>
      </c>
      <c r="B20" s="9">
        <v>12.408927183236734</v>
      </c>
      <c r="C20" s="9">
        <v>12.531737287708085</v>
      </c>
      <c r="D20" s="9">
        <v>12.802605088918188</v>
      </c>
      <c r="E20" s="9">
        <v>13.866471246718675</v>
      </c>
      <c r="F20" s="9">
        <v>14.300360579771278</v>
      </c>
      <c r="G20" s="9">
        <v>15.217287171390343</v>
      </c>
      <c r="H20" s="9">
        <v>15.245017390976267</v>
      </c>
      <c r="I20" s="9">
        <v>15.845235166618314</v>
      </c>
      <c r="J20" s="9">
        <v>16.003598114196482</v>
      </c>
      <c r="K20" s="9">
        <v>15.085605271792758</v>
      </c>
    </row>
    <row r="21" spans="1:11" x14ac:dyDescent="0.25">
      <c r="A21" s="3" t="s">
        <v>388</v>
      </c>
      <c r="B21" s="9">
        <v>14.243824007369223</v>
      </c>
      <c r="C21" s="9">
        <v>14.476650010461368</v>
      </c>
      <c r="D21" s="9">
        <v>14.59718759813428</v>
      </c>
      <c r="E21" s="9">
        <v>15.530786682774018</v>
      </c>
      <c r="F21" s="9">
        <v>16.261171594991815</v>
      </c>
      <c r="G21" s="9">
        <v>16.568160313866002</v>
      </c>
      <c r="H21" s="9">
        <v>16.984005289240812</v>
      </c>
      <c r="I21" s="9">
        <v>17.561385192427142</v>
      </c>
      <c r="J21" s="9">
        <v>17.670599186322526</v>
      </c>
      <c r="K21" s="9">
        <v>16.647401464081298</v>
      </c>
    </row>
    <row r="22" spans="1:11" x14ac:dyDescent="0.25">
      <c r="A22" s="3" t="s">
        <v>389</v>
      </c>
      <c r="B22" s="9">
        <v>10.44410766818479</v>
      </c>
      <c r="C22" s="9">
        <v>10.483310092840176</v>
      </c>
      <c r="D22" s="9">
        <v>10.903819970439713</v>
      </c>
      <c r="E22" s="9">
        <v>12.11541329639787</v>
      </c>
      <c r="F22" s="9">
        <v>12.265495922061691</v>
      </c>
      <c r="G22" s="9">
        <v>13.76671809223507</v>
      </c>
      <c r="H22" s="9">
        <v>13.413599682929853</v>
      </c>
      <c r="I22" s="9">
        <v>14.003618729979051</v>
      </c>
      <c r="J22" s="9">
        <v>14.208070446821658</v>
      </c>
      <c r="K22" s="9">
        <v>13.409480972946234</v>
      </c>
    </row>
    <row r="23" spans="1:11" x14ac:dyDescent="0.25">
      <c r="A23" s="2" t="s">
        <v>394</v>
      </c>
      <c r="B23" s="9">
        <v>7.7836360404176554</v>
      </c>
      <c r="C23" s="9">
        <v>8.2931076036454456</v>
      </c>
      <c r="D23" s="9">
        <v>8.3797977399424433</v>
      </c>
      <c r="E23" s="9">
        <v>9.5040046855023963</v>
      </c>
      <c r="F23" s="9">
        <v>9.9651107472333091</v>
      </c>
      <c r="G23" s="9">
        <v>10.973464567233552</v>
      </c>
      <c r="H23" s="9">
        <v>11.999198031991412</v>
      </c>
      <c r="I23" s="9">
        <v>13.434718500267309</v>
      </c>
      <c r="J23" s="9">
        <v>13.228286047593896</v>
      </c>
      <c r="K23" s="9">
        <v>12.575122567298319</v>
      </c>
    </row>
    <row r="24" spans="1:11" x14ac:dyDescent="0.25">
      <c r="A24" s="3" t="s">
        <v>388</v>
      </c>
      <c r="B24" s="9">
        <v>8.5649015889333651</v>
      </c>
      <c r="C24" s="9">
        <v>8.9698022209552111</v>
      </c>
      <c r="D24" s="9">
        <v>9.2240645420421536</v>
      </c>
      <c r="E24" s="9">
        <v>10.17180802254261</v>
      </c>
      <c r="F24" s="9">
        <v>10.753412308605895</v>
      </c>
      <c r="G24" s="9">
        <v>11.336027656899329</v>
      </c>
      <c r="H24" s="9">
        <v>13.1118610466613</v>
      </c>
      <c r="I24" s="9">
        <v>14.144422818620823</v>
      </c>
      <c r="J24" s="9">
        <v>13.737171690352866</v>
      </c>
      <c r="K24" s="9">
        <v>13.647582105167121</v>
      </c>
    </row>
    <row r="25" spans="1:11" x14ac:dyDescent="0.25">
      <c r="A25" s="3" t="s">
        <v>389</v>
      </c>
      <c r="B25" s="9">
        <v>6.6399514021746997</v>
      </c>
      <c r="C25" s="9">
        <v>7.302336032911775</v>
      </c>
      <c r="D25" s="9">
        <v>7.1785433069704476</v>
      </c>
      <c r="E25" s="9">
        <v>8.5931356930622425</v>
      </c>
      <c r="F25" s="9">
        <v>8.9244624645408788</v>
      </c>
      <c r="G25" s="9">
        <v>10.451642887230946</v>
      </c>
      <c r="H25" s="9">
        <v>10.574558146107458</v>
      </c>
      <c r="I25" s="9">
        <v>12.433248646181738</v>
      </c>
      <c r="J25" s="9">
        <v>12.414972028284661</v>
      </c>
      <c r="K25" s="9">
        <v>11.255838872328477</v>
      </c>
    </row>
    <row r="26" spans="1:11" x14ac:dyDescent="0.25">
      <c r="A26" s="2" t="s">
        <v>154</v>
      </c>
      <c r="B26" s="9">
        <v>9.1277120015418074</v>
      </c>
      <c r="C26" s="9">
        <v>9.1363686063536313</v>
      </c>
      <c r="D26" s="9">
        <v>9.1434860532252369</v>
      </c>
      <c r="E26" s="9">
        <v>9.6169140223828009</v>
      </c>
      <c r="F26" s="9">
        <v>10.003785280390387</v>
      </c>
      <c r="G26" s="9">
        <v>10.698494885396448</v>
      </c>
      <c r="H26" s="9">
        <v>10.975626998033409</v>
      </c>
      <c r="I26" s="9">
        <v>11.210217320699639</v>
      </c>
      <c r="J26" s="9">
        <v>11.239198073013467</v>
      </c>
      <c r="K26" s="9">
        <v>10.717333365564764</v>
      </c>
    </row>
  </sheetData>
  <hyperlinks>
    <hyperlink ref="A2" location="'Cover page'!A1" display="'Cover page'!A1" xr:uid="{A314C2FF-04E0-400C-803B-362AE2B97D73}"/>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CF941-95B3-4BC6-9E9F-C4F9C4FEBEBD}">
  <dimension ref="A1:K26"/>
  <sheetViews>
    <sheetView zoomScale="85" zoomScaleNormal="85" workbookViewId="0">
      <selection activeCell="B2" sqref="B2"/>
    </sheetView>
  </sheetViews>
  <sheetFormatPr defaultRowHeight="15" x14ac:dyDescent="0.25"/>
  <cols>
    <col min="1" max="1" width="35" bestFit="1" customWidth="1"/>
    <col min="2" max="2" width="17.42578125" bestFit="1" customWidth="1"/>
    <col min="3" max="10" width="7.855468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page'!$A$52</f>
        <v>Table 8.4. Claims (median compensation) by Demographics (Age group and Sex),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157</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387</v>
      </c>
      <c r="B8" s="10">
        <v>5980.5</v>
      </c>
      <c r="C8" s="10">
        <v>6904.5</v>
      </c>
      <c r="D8" s="10">
        <v>7069</v>
      </c>
      <c r="E8" s="10">
        <v>6545</v>
      </c>
      <c r="F8" s="10">
        <v>6728</v>
      </c>
      <c r="G8" s="10">
        <v>6919.5</v>
      </c>
      <c r="H8" s="10">
        <v>6367</v>
      </c>
      <c r="I8" s="10">
        <v>7573</v>
      </c>
      <c r="J8" s="10">
        <v>8277</v>
      </c>
      <c r="K8" s="10" t="s">
        <v>30</v>
      </c>
    </row>
    <row r="9" spans="1:11" x14ac:dyDescent="0.25">
      <c r="A9" s="3" t="s">
        <v>388</v>
      </c>
      <c r="B9" s="10">
        <v>6615.5</v>
      </c>
      <c r="C9" s="10">
        <v>7581</v>
      </c>
      <c r="D9" s="10">
        <v>7853</v>
      </c>
      <c r="E9" s="10">
        <v>7354.5</v>
      </c>
      <c r="F9" s="10">
        <v>7156</v>
      </c>
      <c r="G9" s="10">
        <v>7535</v>
      </c>
      <c r="H9" s="10">
        <v>7416</v>
      </c>
      <c r="I9" s="10">
        <v>8249</v>
      </c>
      <c r="J9" s="10">
        <v>8796</v>
      </c>
      <c r="K9" s="10" t="s">
        <v>30</v>
      </c>
    </row>
    <row r="10" spans="1:11" x14ac:dyDescent="0.25">
      <c r="A10" s="3" t="s">
        <v>389</v>
      </c>
      <c r="B10" s="10">
        <v>4698</v>
      </c>
      <c r="C10" s="10">
        <v>5434</v>
      </c>
      <c r="D10" s="10">
        <v>5234</v>
      </c>
      <c r="E10" s="10">
        <v>5038</v>
      </c>
      <c r="F10" s="10">
        <v>5652</v>
      </c>
      <c r="G10" s="10">
        <v>5748</v>
      </c>
      <c r="H10" s="10">
        <v>4814.5</v>
      </c>
      <c r="I10" s="10">
        <v>6261</v>
      </c>
      <c r="J10" s="10">
        <v>7304</v>
      </c>
      <c r="K10" s="10" t="s">
        <v>30</v>
      </c>
    </row>
    <row r="11" spans="1:11" x14ac:dyDescent="0.25">
      <c r="A11" s="2" t="s">
        <v>390</v>
      </c>
      <c r="B11" s="10">
        <v>10827</v>
      </c>
      <c r="C11" s="10">
        <v>11444.5</v>
      </c>
      <c r="D11" s="10">
        <v>11763</v>
      </c>
      <c r="E11" s="10">
        <v>12149</v>
      </c>
      <c r="F11" s="10">
        <v>12016</v>
      </c>
      <c r="G11" s="10">
        <v>12205</v>
      </c>
      <c r="H11" s="10">
        <v>11044</v>
      </c>
      <c r="I11" s="10">
        <v>12360</v>
      </c>
      <c r="J11" s="10">
        <v>14362</v>
      </c>
      <c r="K11" s="10" t="s">
        <v>30</v>
      </c>
    </row>
    <row r="12" spans="1:11" x14ac:dyDescent="0.25">
      <c r="A12" s="3" t="s">
        <v>388</v>
      </c>
      <c r="B12" s="10">
        <v>11629</v>
      </c>
      <c r="C12" s="10">
        <v>12380</v>
      </c>
      <c r="D12" s="10">
        <v>12559</v>
      </c>
      <c r="E12" s="10">
        <v>13016</v>
      </c>
      <c r="F12" s="10">
        <v>12905</v>
      </c>
      <c r="G12" s="10">
        <v>12955</v>
      </c>
      <c r="H12" s="10">
        <v>12434</v>
      </c>
      <c r="I12" s="10">
        <v>13783</v>
      </c>
      <c r="J12" s="10">
        <v>15153.5</v>
      </c>
      <c r="K12" s="10" t="s">
        <v>30</v>
      </c>
    </row>
    <row r="13" spans="1:11" x14ac:dyDescent="0.25">
      <c r="A13" s="3" t="s">
        <v>389</v>
      </c>
      <c r="B13" s="10">
        <v>8946</v>
      </c>
      <c r="C13" s="10">
        <v>9332.5</v>
      </c>
      <c r="D13" s="10">
        <v>10043</v>
      </c>
      <c r="E13" s="10">
        <v>10028</v>
      </c>
      <c r="F13" s="10">
        <v>10134.5</v>
      </c>
      <c r="G13" s="10">
        <v>10740</v>
      </c>
      <c r="H13" s="10">
        <v>8854</v>
      </c>
      <c r="I13" s="10">
        <v>10133</v>
      </c>
      <c r="J13" s="10">
        <v>13138</v>
      </c>
      <c r="K13" s="10" t="s">
        <v>30</v>
      </c>
    </row>
    <row r="14" spans="1:11" x14ac:dyDescent="0.25">
      <c r="A14" s="2" t="s">
        <v>391</v>
      </c>
      <c r="B14" s="10">
        <v>14673</v>
      </c>
      <c r="C14" s="10">
        <v>15971</v>
      </c>
      <c r="D14" s="10">
        <v>16723</v>
      </c>
      <c r="E14" s="10">
        <v>17412.5</v>
      </c>
      <c r="F14" s="10">
        <v>18252</v>
      </c>
      <c r="G14" s="10">
        <v>18512</v>
      </c>
      <c r="H14" s="10">
        <v>16265</v>
      </c>
      <c r="I14" s="10">
        <v>18925</v>
      </c>
      <c r="J14" s="10">
        <v>21974.5</v>
      </c>
      <c r="K14" s="10" t="s">
        <v>30</v>
      </c>
    </row>
    <row r="15" spans="1:11" x14ac:dyDescent="0.25">
      <c r="A15" s="3" t="s">
        <v>388</v>
      </c>
      <c r="B15" s="10">
        <v>15343.5</v>
      </c>
      <c r="C15" s="10">
        <v>17077</v>
      </c>
      <c r="D15" s="10">
        <v>17826</v>
      </c>
      <c r="E15" s="10">
        <v>18376</v>
      </c>
      <c r="F15" s="10">
        <v>19438.5</v>
      </c>
      <c r="G15" s="10">
        <v>19382</v>
      </c>
      <c r="H15" s="10">
        <v>17601</v>
      </c>
      <c r="I15" s="10">
        <v>20693</v>
      </c>
      <c r="J15" s="10">
        <v>23010</v>
      </c>
      <c r="K15" s="10" t="s">
        <v>30</v>
      </c>
    </row>
    <row r="16" spans="1:11" x14ac:dyDescent="0.25">
      <c r="A16" s="3" t="s">
        <v>389</v>
      </c>
      <c r="B16" s="10">
        <v>12954</v>
      </c>
      <c r="C16" s="10">
        <v>13582.5</v>
      </c>
      <c r="D16" s="10">
        <v>14633</v>
      </c>
      <c r="E16" s="10">
        <v>15549</v>
      </c>
      <c r="F16" s="10">
        <v>16026.5</v>
      </c>
      <c r="G16" s="10">
        <v>16794</v>
      </c>
      <c r="H16" s="10">
        <v>14297.5</v>
      </c>
      <c r="I16" s="10">
        <v>16455.5</v>
      </c>
      <c r="J16" s="10">
        <v>20469</v>
      </c>
      <c r="K16" s="10" t="s">
        <v>30</v>
      </c>
    </row>
    <row r="17" spans="1:11" x14ac:dyDescent="0.25">
      <c r="A17" s="2" t="s">
        <v>392</v>
      </c>
      <c r="B17" s="10">
        <v>15840.5</v>
      </c>
      <c r="C17" s="10">
        <v>17730</v>
      </c>
      <c r="D17" s="10">
        <v>18794.5</v>
      </c>
      <c r="E17" s="10">
        <v>20024.5</v>
      </c>
      <c r="F17" s="10">
        <v>20785</v>
      </c>
      <c r="G17" s="10">
        <v>22420</v>
      </c>
      <c r="H17" s="10">
        <v>20541.5</v>
      </c>
      <c r="I17" s="10">
        <v>22913</v>
      </c>
      <c r="J17" s="10">
        <v>26307.5</v>
      </c>
      <c r="K17" s="10" t="s">
        <v>30</v>
      </c>
    </row>
    <row r="18" spans="1:11" x14ac:dyDescent="0.25">
      <c r="A18" s="3" t="s">
        <v>388</v>
      </c>
      <c r="B18" s="10">
        <v>17032</v>
      </c>
      <c r="C18" s="10">
        <v>18987</v>
      </c>
      <c r="D18" s="10">
        <v>20829</v>
      </c>
      <c r="E18" s="10">
        <v>21853</v>
      </c>
      <c r="F18" s="10">
        <v>22354</v>
      </c>
      <c r="G18" s="10">
        <v>23903.5</v>
      </c>
      <c r="H18" s="10">
        <v>22318</v>
      </c>
      <c r="I18" s="10">
        <v>25021</v>
      </c>
      <c r="J18" s="10">
        <v>28036</v>
      </c>
      <c r="K18" s="10" t="s">
        <v>30</v>
      </c>
    </row>
    <row r="19" spans="1:11" x14ac:dyDescent="0.25">
      <c r="A19" s="3" t="s">
        <v>389</v>
      </c>
      <c r="B19" s="10">
        <v>14257</v>
      </c>
      <c r="C19" s="10">
        <v>16138.5</v>
      </c>
      <c r="D19" s="10">
        <v>16640</v>
      </c>
      <c r="E19" s="10">
        <v>17590</v>
      </c>
      <c r="F19" s="10">
        <v>18690</v>
      </c>
      <c r="G19" s="10">
        <v>20871</v>
      </c>
      <c r="H19" s="10">
        <v>18399</v>
      </c>
      <c r="I19" s="10">
        <v>20386.5</v>
      </c>
      <c r="J19" s="10">
        <v>24475</v>
      </c>
      <c r="K19" s="10" t="s">
        <v>30</v>
      </c>
    </row>
    <row r="20" spans="1:11" x14ac:dyDescent="0.25">
      <c r="A20" s="2" t="s">
        <v>393</v>
      </c>
      <c r="B20" s="10">
        <v>16958</v>
      </c>
      <c r="C20" s="10">
        <v>17695</v>
      </c>
      <c r="D20" s="10">
        <v>19568</v>
      </c>
      <c r="E20" s="10">
        <v>20052</v>
      </c>
      <c r="F20" s="10">
        <v>21701</v>
      </c>
      <c r="G20" s="10">
        <v>22955</v>
      </c>
      <c r="H20" s="10">
        <v>22297</v>
      </c>
      <c r="I20" s="10">
        <v>23812.5</v>
      </c>
      <c r="J20" s="10">
        <v>26663.5</v>
      </c>
      <c r="K20" s="10" t="s">
        <v>30</v>
      </c>
    </row>
    <row r="21" spans="1:11" x14ac:dyDescent="0.25">
      <c r="A21" s="3" t="s">
        <v>388</v>
      </c>
      <c r="B21" s="10">
        <v>19621</v>
      </c>
      <c r="C21" s="10">
        <v>20104</v>
      </c>
      <c r="D21" s="10">
        <v>22733</v>
      </c>
      <c r="E21" s="10">
        <v>23397</v>
      </c>
      <c r="F21" s="10">
        <v>25095</v>
      </c>
      <c r="G21" s="10">
        <v>25720.5</v>
      </c>
      <c r="H21" s="10">
        <v>25267</v>
      </c>
      <c r="I21" s="10">
        <v>27909.5</v>
      </c>
      <c r="J21" s="10">
        <v>29762</v>
      </c>
      <c r="K21" s="10" t="s">
        <v>30</v>
      </c>
    </row>
    <row r="22" spans="1:11" x14ac:dyDescent="0.25">
      <c r="A22" s="3" t="s">
        <v>389</v>
      </c>
      <c r="B22" s="10">
        <v>13582</v>
      </c>
      <c r="C22" s="10">
        <v>14476</v>
      </c>
      <c r="D22" s="10">
        <v>15681</v>
      </c>
      <c r="E22" s="10">
        <v>16679</v>
      </c>
      <c r="F22" s="10">
        <v>17762</v>
      </c>
      <c r="G22" s="10">
        <v>19476</v>
      </c>
      <c r="H22" s="10">
        <v>19046</v>
      </c>
      <c r="I22" s="10">
        <v>19820.5</v>
      </c>
      <c r="J22" s="10">
        <v>22927</v>
      </c>
      <c r="K22" s="10" t="s">
        <v>30</v>
      </c>
    </row>
    <row r="23" spans="1:11" x14ac:dyDescent="0.25">
      <c r="A23" s="2" t="s">
        <v>394</v>
      </c>
      <c r="B23" s="10">
        <v>15977</v>
      </c>
      <c r="C23" s="10">
        <v>17113</v>
      </c>
      <c r="D23" s="10">
        <v>17219</v>
      </c>
      <c r="E23" s="10">
        <v>19576.5</v>
      </c>
      <c r="F23" s="10">
        <v>20041</v>
      </c>
      <c r="G23" s="10">
        <v>20769</v>
      </c>
      <c r="H23" s="10">
        <v>22725</v>
      </c>
      <c r="I23" s="10">
        <v>22147</v>
      </c>
      <c r="J23" s="10">
        <v>25313</v>
      </c>
      <c r="K23" s="10" t="s">
        <v>30</v>
      </c>
    </row>
    <row r="24" spans="1:11" x14ac:dyDescent="0.25">
      <c r="A24" s="3" t="s">
        <v>388</v>
      </c>
      <c r="B24" s="10">
        <v>18377</v>
      </c>
      <c r="C24" s="10">
        <v>18217</v>
      </c>
      <c r="D24" s="10">
        <v>18034</v>
      </c>
      <c r="E24" s="10">
        <v>21723</v>
      </c>
      <c r="F24" s="10">
        <v>23075</v>
      </c>
      <c r="G24" s="10">
        <v>24948</v>
      </c>
      <c r="H24" s="10">
        <v>26663</v>
      </c>
      <c r="I24" s="10">
        <v>25351.5</v>
      </c>
      <c r="J24" s="10">
        <v>28467</v>
      </c>
      <c r="K24" s="10" t="s">
        <v>30</v>
      </c>
    </row>
    <row r="25" spans="1:11" x14ac:dyDescent="0.25">
      <c r="A25" s="3" t="s">
        <v>389</v>
      </c>
      <c r="B25" s="10">
        <v>12408</v>
      </c>
      <c r="C25" s="10">
        <v>15084</v>
      </c>
      <c r="D25" s="10">
        <v>14887</v>
      </c>
      <c r="E25" s="10">
        <v>16705</v>
      </c>
      <c r="F25" s="10">
        <v>16008</v>
      </c>
      <c r="G25" s="10">
        <v>16516</v>
      </c>
      <c r="H25" s="10">
        <v>17206</v>
      </c>
      <c r="I25" s="10">
        <v>17970</v>
      </c>
      <c r="J25" s="10">
        <v>21282</v>
      </c>
      <c r="K25" s="10" t="s">
        <v>30</v>
      </c>
    </row>
    <row r="26" spans="1:11" x14ac:dyDescent="0.25">
      <c r="A26" s="2" t="s">
        <v>154</v>
      </c>
      <c r="B26" s="10">
        <v>12958</v>
      </c>
      <c r="C26" s="10">
        <v>14014.5</v>
      </c>
      <c r="D26" s="10">
        <v>14685</v>
      </c>
      <c r="E26" s="10">
        <v>15272.5</v>
      </c>
      <c r="F26" s="10">
        <v>15788</v>
      </c>
      <c r="G26" s="10">
        <v>16368</v>
      </c>
      <c r="H26" s="10">
        <v>14898</v>
      </c>
      <c r="I26" s="10">
        <v>16589</v>
      </c>
      <c r="J26" s="10">
        <v>19007</v>
      </c>
      <c r="K26" s="10" t="s">
        <v>30</v>
      </c>
    </row>
  </sheetData>
  <hyperlinks>
    <hyperlink ref="A2" location="'Cover page'!A1" display="'Cover page'!A1" xr:uid="{F5A742A7-8FB1-4892-80DA-56663D616A3D}"/>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26425-DEF3-41C1-9BDD-4C9D662F976E}">
  <dimension ref="A1:K26"/>
  <sheetViews>
    <sheetView zoomScale="85" zoomScaleNormal="85" workbookViewId="0">
      <selection activeCell="B2" sqref="B2"/>
    </sheetView>
  </sheetViews>
  <sheetFormatPr defaultRowHeight="15" x14ac:dyDescent="0.25"/>
  <cols>
    <col min="1" max="1" width="28.7109375" bestFit="1" customWidth="1"/>
    <col min="2" max="2" width="17.42578125" bestFit="1" customWidth="1"/>
    <col min="3" max="10" width="7.85546875" bestFit="1" customWidth="1"/>
    <col min="11" max="11" width="8.85546875" bestFit="1" customWidth="1"/>
    <col min="12" max="12" width="13.85546875" bestFit="1" customWidth="1"/>
    <col min="13" max="13" width="35.140625" bestFit="1" customWidth="1"/>
    <col min="14" max="14" width="13.85546875" bestFit="1" customWidth="1"/>
    <col min="15" max="15" width="35.140625" bestFit="1" customWidth="1"/>
    <col min="16" max="16" width="13.85546875" bestFit="1" customWidth="1"/>
    <col min="17" max="17" width="35.140625" bestFit="1" customWidth="1"/>
    <col min="18" max="18" width="13.85546875" bestFit="1" customWidth="1"/>
    <col min="19" max="19" width="35.140625" bestFit="1" customWidth="1"/>
    <col min="20" max="20" width="13.85546875" bestFit="1" customWidth="1"/>
    <col min="21" max="21" width="35.140625" bestFit="1" customWidth="1"/>
  </cols>
  <sheetData>
    <row r="1" spans="1:11" ht="18" thickBot="1" x14ac:dyDescent="0.35">
      <c r="A1" s="4" t="str">
        <f>'Cover page'!$A$53</f>
        <v>Table 8.5. Claims (median time lost) by Demographics (Age group and Sex), 10 years to 2024-25</v>
      </c>
      <c r="B1" s="6"/>
    </row>
    <row r="2" spans="1:11" ht="15.75" thickTop="1" x14ac:dyDescent="0.25">
      <c r="A2" s="6" t="s">
        <v>18</v>
      </c>
    </row>
    <row r="3" spans="1:11" hidden="1" x14ac:dyDescent="0.25">
      <c r="A3" s="1" t="s">
        <v>19</v>
      </c>
      <c r="B3" t="s" vm="1">
        <v>20</v>
      </c>
    </row>
    <row r="4" spans="1:11" ht="15.75" hidden="1" customHeight="1" x14ac:dyDescent="0.25">
      <c r="A4" s="1" t="s">
        <v>469</v>
      </c>
      <c r="B4" t="s" vm="2">
        <v>470</v>
      </c>
    </row>
    <row r="5" spans="1:11" hidden="1" x14ac:dyDescent="0.25"/>
    <row r="6" spans="1:11" x14ac:dyDescent="0.25">
      <c r="A6" s="1" t="s">
        <v>395</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387</v>
      </c>
      <c r="B8" s="9">
        <v>3.7850000000000001</v>
      </c>
      <c r="C8" s="9">
        <v>3.8</v>
      </c>
      <c r="D8" s="9">
        <v>4</v>
      </c>
      <c r="E8" s="9">
        <v>4</v>
      </c>
      <c r="F8" s="9">
        <v>3.95</v>
      </c>
      <c r="G8" s="9">
        <v>4</v>
      </c>
      <c r="H8" s="9">
        <v>3.83</v>
      </c>
      <c r="I8" s="9">
        <v>4</v>
      </c>
      <c r="J8" s="9">
        <v>4.2350000000000003</v>
      </c>
      <c r="K8" s="9" t="s">
        <v>30</v>
      </c>
    </row>
    <row r="9" spans="1:11" x14ac:dyDescent="0.25">
      <c r="A9" s="3" t="s">
        <v>388</v>
      </c>
      <c r="B9" s="9">
        <v>3.79</v>
      </c>
      <c r="C9" s="9">
        <v>3.9699999999999998</v>
      </c>
      <c r="D9" s="9">
        <v>4.2</v>
      </c>
      <c r="E9" s="9">
        <v>4</v>
      </c>
      <c r="F9" s="9">
        <v>3.895</v>
      </c>
      <c r="G9" s="9">
        <v>4</v>
      </c>
      <c r="H9" s="9">
        <v>4</v>
      </c>
      <c r="I9" s="9">
        <v>4</v>
      </c>
      <c r="J9" s="9">
        <v>4.2</v>
      </c>
      <c r="K9" s="9" t="s">
        <v>30</v>
      </c>
    </row>
    <row r="10" spans="1:11" x14ac:dyDescent="0.25">
      <c r="A10" s="3" t="s">
        <v>389</v>
      </c>
      <c r="B10" s="9">
        <v>3.72</v>
      </c>
      <c r="C10" s="9">
        <v>3.665</v>
      </c>
      <c r="D10" s="9">
        <v>3.8</v>
      </c>
      <c r="E10" s="9">
        <v>3.8</v>
      </c>
      <c r="F10" s="9">
        <v>4</v>
      </c>
      <c r="G10" s="9">
        <v>4</v>
      </c>
      <c r="H10" s="9">
        <v>3.6</v>
      </c>
      <c r="I10" s="9">
        <v>4.18</v>
      </c>
      <c r="J10" s="9">
        <v>4.4800000000000004</v>
      </c>
      <c r="K10" s="9" t="s">
        <v>30</v>
      </c>
    </row>
    <row r="11" spans="1:11" x14ac:dyDescent="0.25">
      <c r="A11" s="2" t="s">
        <v>390</v>
      </c>
      <c r="B11" s="9">
        <v>5.2</v>
      </c>
      <c r="C11" s="9">
        <v>5.4</v>
      </c>
      <c r="D11" s="9">
        <v>5.8</v>
      </c>
      <c r="E11" s="9">
        <v>5.87</v>
      </c>
      <c r="F11" s="9">
        <v>6</v>
      </c>
      <c r="G11" s="9">
        <v>6</v>
      </c>
      <c r="H11" s="9">
        <v>5.35</v>
      </c>
      <c r="I11" s="9">
        <v>5.7</v>
      </c>
      <c r="J11" s="9">
        <v>6.19</v>
      </c>
      <c r="K11" s="9" t="s">
        <v>30</v>
      </c>
    </row>
    <row r="12" spans="1:11" x14ac:dyDescent="0.25">
      <c r="A12" s="3" t="s">
        <v>388</v>
      </c>
      <c r="B12" s="9">
        <v>5.21</v>
      </c>
      <c r="C12" s="9">
        <v>5.4</v>
      </c>
      <c r="D12" s="9">
        <v>5.8</v>
      </c>
      <c r="E12" s="9">
        <v>6</v>
      </c>
      <c r="F12" s="9">
        <v>6</v>
      </c>
      <c r="G12" s="9">
        <v>6</v>
      </c>
      <c r="H12" s="9">
        <v>5.47</v>
      </c>
      <c r="I12" s="9">
        <v>6</v>
      </c>
      <c r="J12" s="9">
        <v>6.03</v>
      </c>
      <c r="K12" s="9" t="s">
        <v>30</v>
      </c>
    </row>
    <row r="13" spans="1:11" x14ac:dyDescent="0.25">
      <c r="A13" s="3" t="s">
        <v>389</v>
      </c>
      <c r="B13" s="9">
        <v>5</v>
      </c>
      <c r="C13" s="9">
        <v>5.3</v>
      </c>
      <c r="D13" s="9">
        <v>5.93</v>
      </c>
      <c r="E13" s="9">
        <v>5.7050000000000001</v>
      </c>
      <c r="F13" s="9">
        <v>5.8</v>
      </c>
      <c r="G13" s="9">
        <v>6.12</v>
      </c>
      <c r="H13" s="9">
        <v>5.07</v>
      </c>
      <c r="I13" s="9">
        <v>5.24</v>
      </c>
      <c r="J13" s="9">
        <v>6.39</v>
      </c>
      <c r="K13" s="9" t="s">
        <v>30</v>
      </c>
    </row>
    <row r="14" spans="1:11" x14ac:dyDescent="0.25">
      <c r="A14" s="2" t="s">
        <v>391</v>
      </c>
      <c r="B14" s="9">
        <v>6.93</v>
      </c>
      <c r="C14" s="9">
        <v>7.17</v>
      </c>
      <c r="D14" s="9">
        <v>7.6</v>
      </c>
      <c r="E14" s="9">
        <v>8</v>
      </c>
      <c r="F14" s="9">
        <v>8.2100000000000009</v>
      </c>
      <c r="G14" s="9">
        <v>8.5299999999999994</v>
      </c>
      <c r="H14" s="9">
        <v>7.29</v>
      </c>
      <c r="I14" s="9">
        <v>8</v>
      </c>
      <c r="J14" s="9">
        <v>9.15</v>
      </c>
      <c r="K14" s="9" t="s">
        <v>30</v>
      </c>
    </row>
    <row r="15" spans="1:11" x14ac:dyDescent="0.25">
      <c r="A15" s="3" t="s">
        <v>388</v>
      </c>
      <c r="B15" s="9">
        <v>6.63</v>
      </c>
      <c r="C15" s="9">
        <v>7</v>
      </c>
      <c r="D15" s="9">
        <v>7.49</v>
      </c>
      <c r="E15" s="9">
        <v>7.79</v>
      </c>
      <c r="F15" s="9">
        <v>8</v>
      </c>
      <c r="G15" s="9">
        <v>8</v>
      </c>
      <c r="H15" s="9">
        <v>7.2</v>
      </c>
      <c r="I15" s="9">
        <v>8</v>
      </c>
      <c r="J15" s="9">
        <v>8.7799999999999994</v>
      </c>
      <c r="K15" s="9" t="s">
        <v>30</v>
      </c>
    </row>
    <row r="16" spans="1:11" x14ac:dyDescent="0.25">
      <c r="A16" s="3" t="s">
        <v>389</v>
      </c>
      <c r="B16" s="9">
        <v>7.34</v>
      </c>
      <c r="C16" s="9">
        <v>7.6</v>
      </c>
      <c r="D16" s="9">
        <v>7.8449999999999998</v>
      </c>
      <c r="E16" s="9">
        <v>8.254999999999999</v>
      </c>
      <c r="F16" s="9">
        <v>8.8000000000000007</v>
      </c>
      <c r="G16" s="9">
        <v>9.59</v>
      </c>
      <c r="H16" s="9">
        <v>7.79</v>
      </c>
      <c r="I16" s="9">
        <v>8.3800000000000008</v>
      </c>
      <c r="J16" s="9">
        <v>10</v>
      </c>
      <c r="K16" s="9" t="s">
        <v>30</v>
      </c>
    </row>
    <row r="17" spans="1:11" x14ac:dyDescent="0.25">
      <c r="A17" s="2" t="s">
        <v>392</v>
      </c>
      <c r="B17" s="9">
        <v>7.4</v>
      </c>
      <c r="C17" s="9">
        <v>8.17</v>
      </c>
      <c r="D17" s="9">
        <v>8.8000000000000007</v>
      </c>
      <c r="E17" s="9">
        <v>8.86</v>
      </c>
      <c r="F17" s="9">
        <v>9.3800000000000008</v>
      </c>
      <c r="G17" s="9">
        <v>10.425000000000001</v>
      </c>
      <c r="H17" s="9">
        <v>9.2799999999999994</v>
      </c>
      <c r="I17" s="9">
        <v>9.94</v>
      </c>
      <c r="J17" s="9">
        <v>10.95</v>
      </c>
      <c r="K17" s="9" t="s">
        <v>30</v>
      </c>
    </row>
    <row r="18" spans="1:11" x14ac:dyDescent="0.25">
      <c r="A18" s="3" t="s">
        <v>388</v>
      </c>
      <c r="B18" s="9">
        <v>7</v>
      </c>
      <c r="C18" s="9">
        <v>7.8</v>
      </c>
      <c r="D18" s="9">
        <v>8.43</v>
      </c>
      <c r="E18" s="9">
        <v>8.4149999999999991</v>
      </c>
      <c r="F18" s="9">
        <v>8.9600000000000009</v>
      </c>
      <c r="G18" s="9">
        <v>9.9499999999999993</v>
      </c>
      <c r="H18" s="9">
        <v>9</v>
      </c>
      <c r="I18" s="9">
        <v>9.61</v>
      </c>
      <c r="J18" s="9">
        <v>10.39</v>
      </c>
      <c r="K18" s="9" t="s">
        <v>30</v>
      </c>
    </row>
    <row r="19" spans="1:11" x14ac:dyDescent="0.25">
      <c r="A19" s="3" t="s">
        <v>389</v>
      </c>
      <c r="B19" s="9">
        <v>8</v>
      </c>
      <c r="C19" s="9">
        <v>8.9450000000000003</v>
      </c>
      <c r="D19" s="9">
        <v>9.33</v>
      </c>
      <c r="E19" s="9">
        <v>9.4</v>
      </c>
      <c r="F19" s="9">
        <v>10</v>
      </c>
      <c r="G19" s="9">
        <v>11.4</v>
      </c>
      <c r="H19" s="9">
        <v>9.8000000000000007</v>
      </c>
      <c r="I19" s="9">
        <v>10.344999999999999</v>
      </c>
      <c r="J19" s="9">
        <v>11.6</v>
      </c>
      <c r="K19" s="9" t="s">
        <v>30</v>
      </c>
    </row>
    <row r="20" spans="1:11" x14ac:dyDescent="0.25">
      <c r="A20" s="2" t="s">
        <v>393</v>
      </c>
      <c r="B20" s="9">
        <v>8.07</v>
      </c>
      <c r="C20" s="9">
        <v>8.2749999999999986</v>
      </c>
      <c r="D20" s="9">
        <v>9.3949999999999996</v>
      </c>
      <c r="E20" s="9">
        <v>9.4</v>
      </c>
      <c r="F20" s="9">
        <v>10</v>
      </c>
      <c r="G20" s="9">
        <v>10.8</v>
      </c>
      <c r="H20" s="9">
        <v>10.54</v>
      </c>
      <c r="I20" s="9">
        <v>10.59</v>
      </c>
      <c r="J20" s="9">
        <v>11.54</v>
      </c>
      <c r="K20" s="9" t="s">
        <v>30</v>
      </c>
    </row>
    <row r="21" spans="1:11" x14ac:dyDescent="0.25">
      <c r="A21" s="3" t="s">
        <v>388</v>
      </c>
      <c r="B21" s="9">
        <v>8.1999999999999993</v>
      </c>
      <c r="C21" s="9">
        <v>8.34</v>
      </c>
      <c r="D21" s="9">
        <v>9.4</v>
      </c>
      <c r="E21" s="9">
        <v>9.5350000000000001</v>
      </c>
      <c r="F21" s="9">
        <v>10.029999999999999</v>
      </c>
      <c r="G21" s="9">
        <v>10.6</v>
      </c>
      <c r="H21" s="9">
        <v>10.64</v>
      </c>
      <c r="I21" s="9">
        <v>10.82</v>
      </c>
      <c r="J21" s="9">
        <v>11.5</v>
      </c>
      <c r="K21" s="9" t="s">
        <v>30</v>
      </c>
    </row>
    <row r="22" spans="1:11" x14ac:dyDescent="0.25">
      <c r="A22" s="3" t="s">
        <v>389</v>
      </c>
      <c r="B22" s="9">
        <v>8</v>
      </c>
      <c r="C22" s="9">
        <v>8.2100000000000009</v>
      </c>
      <c r="D22" s="9">
        <v>9.27</v>
      </c>
      <c r="E22" s="9">
        <v>9.2100000000000009</v>
      </c>
      <c r="F22" s="9">
        <v>9.8449999999999989</v>
      </c>
      <c r="G22" s="9">
        <v>11</v>
      </c>
      <c r="H22" s="9">
        <v>10.4</v>
      </c>
      <c r="I22" s="9">
        <v>10.355</v>
      </c>
      <c r="J22" s="9">
        <v>11.63</v>
      </c>
      <c r="K22" s="9" t="s">
        <v>30</v>
      </c>
    </row>
    <row r="23" spans="1:11" x14ac:dyDescent="0.25">
      <c r="A23" s="2" t="s">
        <v>394</v>
      </c>
      <c r="B23" s="9">
        <v>8.4</v>
      </c>
      <c r="C23" s="9">
        <v>8.99</v>
      </c>
      <c r="D23" s="9">
        <v>9</v>
      </c>
      <c r="E23" s="9">
        <v>9.58</v>
      </c>
      <c r="F23" s="9">
        <v>10.4</v>
      </c>
      <c r="G23" s="9">
        <v>10.8</v>
      </c>
      <c r="H23" s="9">
        <v>11.335000000000001</v>
      </c>
      <c r="I23" s="9">
        <v>10.38</v>
      </c>
      <c r="J23" s="9">
        <v>12</v>
      </c>
      <c r="K23" s="9" t="s">
        <v>30</v>
      </c>
    </row>
    <row r="24" spans="1:11" x14ac:dyDescent="0.25">
      <c r="A24" s="3" t="s">
        <v>388</v>
      </c>
      <c r="B24" s="9">
        <v>8.73</v>
      </c>
      <c r="C24" s="9">
        <v>8.7899999999999991</v>
      </c>
      <c r="D24" s="9">
        <v>8.8000000000000007</v>
      </c>
      <c r="E24" s="9">
        <v>9.4</v>
      </c>
      <c r="F24" s="9">
        <v>10.719999999999999</v>
      </c>
      <c r="G24" s="9">
        <v>11.245000000000001</v>
      </c>
      <c r="H24" s="9">
        <v>12</v>
      </c>
      <c r="I24" s="9">
        <v>10.504999999999999</v>
      </c>
      <c r="J24" s="9">
        <v>12.405000000000001</v>
      </c>
      <c r="K24" s="9" t="s">
        <v>30</v>
      </c>
    </row>
    <row r="25" spans="1:11" x14ac:dyDescent="0.25">
      <c r="A25" s="3" t="s">
        <v>389</v>
      </c>
      <c r="B25" s="9">
        <v>8.08</v>
      </c>
      <c r="C25" s="9">
        <v>9.1050000000000004</v>
      </c>
      <c r="D25" s="9">
        <v>9.2799999999999994</v>
      </c>
      <c r="E25" s="9">
        <v>9.7850000000000001</v>
      </c>
      <c r="F25" s="9">
        <v>10</v>
      </c>
      <c r="G25" s="9">
        <v>9.83</v>
      </c>
      <c r="H25" s="9">
        <v>10.6</v>
      </c>
      <c r="I25" s="9">
        <v>10.274999999999999</v>
      </c>
      <c r="J25" s="9">
        <v>11.21</v>
      </c>
      <c r="K25" s="9" t="s">
        <v>30</v>
      </c>
    </row>
    <row r="26" spans="1:11" x14ac:dyDescent="0.25">
      <c r="A26" s="2" t="s">
        <v>154</v>
      </c>
      <c r="B26" s="9">
        <v>6.32</v>
      </c>
      <c r="C26" s="9">
        <v>6.61</v>
      </c>
      <c r="D26" s="9">
        <v>7.2</v>
      </c>
      <c r="E26" s="9">
        <v>7.2</v>
      </c>
      <c r="F26" s="9">
        <v>7.5</v>
      </c>
      <c r="G26" s="9">
        <v>8</v>
      </c>
      <c r="H26" s="9">
        <v>7.05</v>
      </c>
      <c r="I26" s="9">
        <v>7.55</v>
      </c>
      <c r="J26" s="9">
        <v>8.2100000000000009</v>
      </c>
      <c r="K26" s="9" t="s">
        <v>30</v>
      </c>
    </row>
  </sheetData>
  <hyperlinks>
    <hyperlink ref="A2" location="'Cover page'!A1" display="'Cover page'!A1" xr:uid="{3A9F5EBD-9789-4C77-9DB9-D81E11B8650C}"/>
  </hyperlink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BA799-A559-46EF-A6BF-6FEB5AE3D879}">
  <dimension ref="A1:K19"/>
  <sheetViews>
    <sheetView zoomScale="85" zoomScaleNormal="85" workbookViewId="0">
      <selection activeCell="B2" sqref="B2"/>
    </sheetView>
  </sheetViews>
  <sheetFormatPr defaultRowHeight="15" x14ac:dyDescent="0.25"/>
  <cols>
    <col min="1" max="1" width="28.7109375" bestFit="1" customWidth="1"/>
    <col min="2" max="2" width="17.42578125" bestFit="1" customWidth="1"/>
    <col min="3" max="10" width="7.85546875" bestFit="1" customWidth="1"/>
    <col min="11" max="11" width="8.85546875" bestFit="1" customWidth="1"/>
    <col min="12" max="12" width="12.7109375" bestFit="1" customWidth="1"/>
    <col min="13" max="14" width="7.7109375" bestFit="1" customWidth="1"/>
    <col min="15" max="15" width="8.85546875" bestFit="1" customWidth="1"/>
    <col min="16" max="16" width="3.5703125" bestFit="1" customWidth="1"/>
    <col min="17" max="17" width="11.28515625" bestFit="1" customWidth="1"/>
  </cols>
  <sheetData>
    <row r="1" spans="1:11" ht="18" thickBot="1" x14ac:dyDescent="0.35">
      <c r="A1" s="4" t="str">
        <f>'Cover page'!$A$55</f>
        <v>Table 9.1. Claims (count) by Location (Jurisdiction), 10 years to 2024-25</v>
      </c>
      <c r="B1" s="6"/>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21</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396</v>
      </c>
      <c r="B8" s="8">
        <v>33347</v>
      </c>
      <c r="C8" s="8">
        <v>34814</v>
      </c>
      <c r="D8" s="8">
        <v>36512</v>
      </c>
      <c r="E8" s="8">
        <v>39658</v>
      </c>
      <c r="F8" s="8">
        <v>44062</v>
      </c>
      <c r="G8" s="8">
        <v>48016</v>
      </c>
      <c r="H8" s="8">
        <v>52557</v>
      </c>
      <c r="I8" s="8">
        <v>57838</v>
      </c>
      <c r="J8" s="8">
        <v>56554</v>
      </c>
      <c r="K8" s="8">
        <v>54376</v>
      </c>
    </row>
    <row r="9" spans="1:11" x14ac:dyDescent="0.25">
      <c r="A9" s="2" t="s">
        <v>397</v>
      </c>
      <c r="B9" s="8">
        <v>17521</v>
      </c>
      <c r="C9" s="8">
        <v>17788</v>
      </c>
      <c r="D9" s="8">
        <v>18442</v>
      </c>
      <c r="E9" s="8">
        <v>21222</v>
      </c>
      <c r="F9" s="8">
        <v>21362</v>
      </c>
      <c r="G9" s="8">
        <v>22081</v>
      </c>
      <c r="H9" s="8">
        <v>22815</v>
      </c>
      <c r="I9" s="8">
        <v>25144</v>
      </c>
      <c r="J9" s="8">
        <v>25572</v>
      </c>
      <c r="K9" s="8">
        <v>23158</v>
      </c>
    </row>
    <row r="10" spans="1:11" x14ac:dyDescent="0.25">
      <c r="A10" s="2" t="s">
        <v>398</v>
      </c>
      <c r="B10" s="8">
        <v>25460</v>
      </c>
      <c r="C10" s="8">
        <v>26170</v>
      </c>
      <c r="D10" s="8">
        <v>27093</v>
      </c>
      <c r="E10" s="8">
        <v>28934</v>
      </c>
      <c r="F10" s="8">
        <v>29150</v>
      </c>
      <c r="G10" s="8">
        <v>32743</v>
      </c>
      <c r="H10" s="8">
        <v>31638</v>
      </c>
      <c r="I10" s="8">
        <v>34361</v>
      </c>
      <c r="J10" s="8">
        <v>38561</v>
      </c>
      <c r="K10" s="8">
        <v>39521</v>
      </c>
    </row>
    <row r="11" spans="1:11" x14ac:dyDescent="0.25">
      <c r="A11" s="2" t="s">
        <v>399</v>
      </c>
      <c r="B11" s="8">
        <v>6572</v>
      </c>
      <c r="C11" s="8">
        <v>6468</v>
      </c>
      <c r="D11" s="8">
        <v>6488</v>
      </c>
      <c r="E11" s="8">
        <v>7013</v>
      </c>
      <c r="F11" s="8">
        <v>6979</v>
      </c>
      <c r="G11" s="8">
        <v>7351</v>
      </c>
      <c r="H11" s="8">
        <v>6811</v>
      </c>
      <c r="I11" s="8">
        <v>6639</v>
      </c>
      <c r="J11" s="8">
        <v>6912</v>
      </c>
      <c r="K11" s="8">
        <v>6929</v>
      </c>
    </row>
    <row r="12" spans="1:11" x14ac:dyDescent="0.25">
      <c r="A12" s="2" t="s">
        <v>400</v>
      </c>
      <c r="B12" s="8">
        <v>12268</v>
      </c>
      <c r="C12" s="8">
        <v>11494</v>
      </c>
      <c r="D12" s="8">
        <v>11696</v>
      </c>
      <c r="E12" s="8">
        <v>11768</v>
      </c>
      <c r="F12" s="8">
        <v>11461</v>
      </c>
      <c r="G12" s="8">
        <v>12786</v>
      </c>
      <c r="H12" s="8">
        <v>12401</v>
      </c>
      <c r="I12" s="8">
        <v>12990</v>
      </c>
      <c r="J12" s="8">
        <v>14022</v>
      </c>
      <c r="K12" s="8">
        <v>14356</v>
      </c>
    </row>
    <row r="13" spans="1:11" x14ac:dyDescent="0.25">
      <c r="A13" s="2" t="s">
        <v>401</v>
      </c>
      <c r="B13" s="8">
        <v>2653</v>
      </c>
      <c r="C13" s="8">
        <v>2759</v>
      </c>
      <c r="D13" s="8">
        <v>2716</v>
      </c>
      <c r="E13" s="8">
        <v>3291</v>
      </c>
      <c r="F13" s="8">
        <v>3243</v>
      </c>
      <c r="G13" s="8">
        <v>3462</v>
      </c>
      <c r="H13" s="8">
        <v>3556</v>
      </c>
      <c r="I13" s="8">
        <v>3818</v>
      </c>
      <c r="J13" s="8">
        <v>4099</v>
      </c>
      <c r="K13" s="8">
        <v>4033</v>
      </c>
    </row>
    <row r="14" spans="1:11" x14ac:dyDescent="0.25">
      <c r="A14" s="2" t="s">
        <v>402</v>
      </c>
      <c r="B14" s="8">
        <v>1228</v>
      </c>
      <c r="C14" s="8">
        <v>1361</v>
      </c>
      <c r="D14" s="8">
        <v>1299</v>
      </c>
      <c r="E14" s="8">
        <v>1273</v>
      </c>
      <c r="F14" s="8">
        <v>1189</v>
      </c>
      <c r="G14" s="8">
        <v>1185</v>
      </c>
      <c r="H14" s="8">
        <v>1077</v>
      </c>
      <c r="I14" s="8">
        <v>1025</v>
      </c>
      <c r="J14" s="8">
        <v>982</v>
      </c>
      <c r="K14" s="8">
        <v>807</v>
      </c>
    </row>
    <row r="15" spans="1:11" x14ac:dyDescent="0.25">
      <c r="A15" s="2" t="s">
        <v>403</v>
      </c>
      <c r="B15" s="8">
        <v>1390</v>
      </c>
      <c r="C15" s="8">
        <v>1429</v>
      </c>
      <c r="D15" s="8">
        <v>1517</v>
      </c>
      <c r="E15" s="8">
        <v>1464</v>
      </c>
      <c r="F15" s="8">
        <v>1432</v>
      </c>
      <c r="G15" s="8">
        <v>1427</v>
      </c>
      <c r="H15" s="8">
        <v>1217</v>
      </c>
      <c r="I15" s="8">
        <v>1353</v>
      </c>
      <c r="J15" s="8">
        <v>1475</v>
      </c>
      <c r="K15" s="8">
        <v>1321</v>
      </c>
    </row>
    <row r="16" spans="1:11" x14ac:dyDescent="0.25">
      <c r="A16" s="2" t="s">
        <v>404</v>
      </c>
      <c r="B16" s="8">
        <v>285</v>
      </c>
      <c r="C16" s="8">
        <v>340</v>
      </c>
      <c r="D16" s="8">
        <v>275</v>
      </c>
      <c r="E16" s="8">
        <v>267</v>
      </c>
      <c r="F16" s="8">
        <v>304</v>
      </c>
      <c r="G16" s="8">
        <v>415</v>
      </c>
      <c r="H16" s="8">
        <v>337</v>
      </c>
      <c r="I16" s="8">
        <v>338</v>
      </c>
      <c r="J16" s="8">
        <v>359</v>
      </c>
      <c r="K16" s="8">
        <v>333</v>
      </c>
    </row>
    <row r="17" spans="1:11" x14ac:dyDescent="0.25">
      <c r="A17" s="2" t="s">
        <v>405</v>
      </c>
      <c r="B17" s="8">
        <v>1767</v>
      </c>
      <c r="C17" s="8">
        <v>1738</v>
      </c>
      <c r="D17" s="8">
        <v>1817</v>
      </c>
      <c r="E17" s="8">
        <v>1917</v>
      </c>
      <c r="F17" s="8">
        <v>2005</v>
      </c>
      <c r="G17" s="8">
        <v>2193</v>
      </c>
      <c r="H17" s="8">
        <v>2148</v>
      </c>
      <c r="I17" s="8">
        <v>2179</v>
      </c>
      <c r="J17" s="8">
        <v>2411</v>
      </c>
      <c r="K17" s="8">
        <v>2340</v>
      </c>
    </row>
    <row r="18" spans="1:11" x14ac:dyDescent="0.25">
      <c r="A18" s="2" t="s">
        <v>406</v>
      </c>
      <c r="B18" s="8">
        <v>73</v>
      </c>
      <c r="C18" s="8">
        <v>70</v>
      </c>
      <c r="D18" s="8">
        <v>94</v>
      </c>
      <c r="E18" s="8">
        <v>72</v>
      </c>
      <c r="F18" s="8">
        <v>90</v>
      </c>
      <c r="G18" s="8">
        <v>76</v>
      </c>
      <c r="H18" s="8">
        <v>93</v>
      </c>
      <c r="I18" s="8">
        <v>60</v>
      </c>
      <c r="J18" s="8">
        <v>26</v>
      </c>
      <c r="K18" s="8" t="s">
        <v>30</v>
      </c>
    </row>
    <row r="19" spans="1:11" x14ac:dyDescent="0.25">
      <c r="A19" s="2" t="s">
        <v>154</v>
      </c>
      <c r="B19" s="8">
        <v>102564</v>
      </c>
      <c r="C19" s="8">
        <v>104431</v>
      </c>
      <c r="D19" s="8">
        <v>107949</v>
      </c>
      <c r="E19" s="8">
        <v>116879</v>
      </c>
      <c r="F19" s="8">
        <v>121277</v>
      </c>
      <c r="G19" s="8">
        <v>131735</v>
      </c>
      <c r="H19" s="8">
        <v>134650</v>
      </c>
      <c r="I19" s="8">
        <v>145745</v>
      </c>
      <c r="J19" s="8">
        <v>150973</v>
      </c>
      <c r="K19" s="8">
        <v>147174</v>
      </c>
    </row>
  </sheetData>
  <hyperlinks>
    <hyperlink ref="A2" location="'Cover page'!A1" display="'Cover page'!A1" xr:uid="{DF5B9D64-D3F8-4627-88E2-E223867DD4FA}"/>
  </hyperlinks>
  <pageMargins left="0.7" right="0.7"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DE3E2-CB2C-4922-9F1D-ABDFAE371129}">
  <dimension ref="A1:K18"/>
  <sheetViews>
    <sheetView zoomScale="85" zoomScaleNormal="85" workbookViewId="0">
      <selection activeCell="B2" sqref="B2"/>
    </sheetView>
  </sheetViews>
  <sheetFormatPr defaultRowHeight="15" x14ac:dyDescent="0.25"/>
  <cols>
    <col min="1" max="1" width="28.7109375" bestFit="1" customWidth="1"/>
    <col min="2" max="2" width="17.42578125" bestFit="1" customWidth="1"/>
    <col min="3" max="10" width="7.85546875" bestFit="1" customWidth="1"/>
    <col min="11" max="11" width="8.85546875" bestFit="1" customWidth="1"/>
    <col min="12" max="12" width="13.85546875" bestFit="1" customWidth="1"/>
    <col min="13" max="13" width="15.85546875" bestFit="1" customWidth="1"/>
    <col min="14" max="14" width="13.85546875" bestFit="1" customWidth="1"/>
    <col min="15" max="15" width="15.85546875" bestFit="1" customWidth="1"/>
    <col min="16" max="16" width="13.85546875" bestFit="1" customWidth="1"/>
    <col min="17" max="17" width="15.85546875" bestFit="1" customWidth="1"/>
    <col min="18" max="18" width="13.85546875" bestFit="1" customWidth="1"/>
    <col min="19" max="19" width="15.85546875" bestFit="1" customWidth="1"/>
    <col min="20" max="20" width="13.85546875" bestFit="1" customWidth="1"/>
    <col min="21" max="21" width="15.85546875" bestFit="1" customWidth="1"/>
  </cols>
  <sheetData>
    <row r="1" spans="1:11" ht="18" thickBot="1" x14ac:dyDescent="0.35">
      <c r="A1" s="4" t="str">
        <f>'Cover page'!$A$56</f>
        <v>Table 9.2. Claims (frequency rate) by Location (Jurisdiction), 10 years to 2024-25</v>
      </c>
      <c r="B1" s="6"/>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155</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396</v>
      </c>
      <c r="B8" s="9">
        <v>5.7762260947698989</v>
      </c>
      <c r="C8" s="9">
        <v>5.9861451644019397</v>
      </c>
      <c r="D8" s="9">
        <v>6.054014089505694</v>
      </c>
      <c r="E8" s="9">
        <v>6.4354590068902482</v>
      </c>
      <c r="F8" s="9">
        <v>7.4065494380548484</v>
      </c>
      <c r="G8" s="9">
        <v>8.0360284913044904</v>
      </c>
      <c r="H8" s="9">
        <v>9.2833705473832815</v>
      </c>
      <c r="I8" s="9">
        <v>9.2992034879165377</v>
      </c>
      <c r="J8" s="9">
        <v>8.955987850568091</v>
      </c>
      <c r="K8" s="9">
        <v>8.5331707121400786</v>
      </c>
    </row>
    <row r="9" spans="1:11" x14ac:dyDescent="0.25">
      <c r="A9" s="2" t="s">
        <v>397</v>
      </c>
      <c r="B9" s="9">
        <v>3.9865082701548289</v>
      </c>
      <c r="C9" s="9">
        <v>3.8521828040108281</v>
      </c>
      <c r="D9" s="9">
        <v>3.8618302316027631</v>
      </c>
      <c r="E9" s="9">
        <v>4.2634183523993965</v>
      </c>
      <c r="F9" s="9">
        <v>4.2739172843029554</v>
      </c>
      <c r="G9" s="9">
        <v>4.4702681512096794</v>
      </c>
      <c r="H9" s="9">
        <v>4.6357387255446101</v>
      </c>
      <c r="I9" s="9">
        <v>4.7861447212565391</v>
      </c>
      <c r="J9" s="9">
        <v>4.7208709198675791</v>
      </c>
      <c r="K9" s="9">
        <v>4.1975117236793835</v>
      </c>
    </row>
    <row r="10" spans="1:11" x14ac:dyDescent="0.25">
      <c r="A10" s="2" t="s">
        <v>398</v>
      </c>
      <c r="B10" s="9">
        <v>6.9730075233875866</v>
      </c>
      <c r="C10" s="9">
        <v>7.2138210892562951</v>
      </c>
      <c r="D10" s="9">
        <v>7.113884937505083</v>
      </c>
      <c r="E10" s="9">
        <v>7.5967968416723304</v>
      </c>
      <c r="F10" s="9">
        <v>7.729683616238443</v>
      </c>
      <c r="G10" s="9">
        <v>8.3405236607102022</v>
      </c>
      <c r="H10" s="9">
        <v>8.0354523027984968</v>
      </c>
      <c r="I10" s="9">
        <v>8.2304535516578383</v>
      </c>
      <c r="J10" s="9">
        <v>9.0517300064044868</v>
      </c>
      <c r="K10" s="9">
        <v>8.9570919568940912</v>
      </c>
    </row>
    <row r="11" spans="1:11" x14ac:dyDescent="0.25">
      <c r="A11" s="2" t="s">
        <v>399</v>
      </c>
      <c r="B11" s="9">
        <v>5.672057068474607</v>
      </c>
      <c r="C11" s="9">
        <v>5.4381560651268863</v>
      </c>
      <c r="D11" s="9">
        <v>5.2969105794292606</v>
      </c>
      <c r="E11" s="9">
        <v>5.5827185440615379</v>
      </c>
      <c r="F11" s="9">
        <v>5.7741213519246086</v>
      </c>
      <c r="G11" s="9">
        <v>5.8079278121845928</v>
      </c>
      <c r="H11" s="9">
        <v>5.4487428635651458</v>
      </c>
      <c r="I11" s="9">
        <v>5.142954341012663</v>
      </c>
      <c r="J11" s="9">
        <v>5.2980054874414515</v>
      </c>
      <c r="K11" s="9">
        <v>5.2446371984608131</v>
      </c>
    </row>
    <row r="12" spans="1:11" x14ac:dyDescent="0.25">
      <c r="A12" s="2" t="s">
        <v>400</v>
      </c>
      <c r="B12" s="9">
        <v>5.9688243336182554</v>
      </c>
      <c r="C12" s="9">
        <v>5.7185022916025474</v>
      </c>
      <c r="D12" s="9">
        <v>5.6472472712416701</v>
      </c>
      <c r="E12" s="9">
        <v>5.5275472863318535</v>
      </c>
      <c r="F12" s="9">
        <v>5.4615912264238382</v>
      </c>
      <c r="G12" s="9">
        <v>5.9989826932182524</v>
      </c>
      <c r="H12" s="9">
        <v>5.7418837805815821</v>
      </c>
      <c r="I12" s="9">
        <v>5.6663450946900493</v>
      </c>
      <c r="J12" s="9">
        <v>5.9189286950947597</v>
      </c>
      <c r="K12" s="9">
        <v>5.81447120439777</v>
      </c>
    </row>
    <row r="13" spans="1:11" x14ac:dyDescent="0.25">
      <c r="A13" s="2" t="s">
        <v>401</v>
      </c>
      <c r="B13" s="9">
        <v>7.9409677647294572</v>
      </c>
      <c r="C13" s="9">
        <v>8.2313587338143055</v>
      </c>
      <c r="D13" s="9">
        <v>7.8688319776364253</v>
      </c>
      <c r="E13" s="9">
        <v>9.6029626688504788</v>
      </c>
      <c r="F13" s="9">
        <v>9.1723876535991664</v>
      </c>
      <c r="G13" s="9">
        <v>9.3323196765160077</v>
      </c>
      <c r="H13" s="9">
        <v>9.6610402267298507</v>
      </c>
      <c r="I13" s="9">
        <v>9.9457192676573261</v>
      </c>
      <c r="J13" s="9">
        <v>10.905587070384309</v>
      </c>
      <c r="K13" s="9">
        <v>10.972485520080674</v>
      </c>
    </row>
    <row r="14" spans="1:11" x14ac:dyDescent="0.25">
      <c r="A14" s="2" t="s">
        <v>402</v>
      </c>
      <c r="B14" s="9">
        <v>4.8682260188899544</v>
      </c>
      <c r="C14" s="9">
        <v>5.4559511668763321</v>
      </c>
      <c r="D14" s="9">
        <v>5.1554217877999813</v>
      </c>
      <c r="E14" s="9">
        <v>5.3546190357789962</v>
      </c>
      <c r="F14" s="9">
        <v>5.2909251125829648</v>
      </c>
      <c r="G14" s="9">
        <v>5.3908521185602476</v>
      </c>
      <c r="H14" s="9">
        <v>5.0064769386829013</v>
      </c>
      <c r="I14" s="9">
        <v>4.4767778403821996</v>
      </c>
      <c r="J14" s="9">
        <v>4.2161753112008391</v>
      </c>
      <c r="K14" s="9">
        <v>3.3544284337076054</v>
      </c>
    </row>
    <row r="15" spans="1:11" x14ac:dyDescent="0.25">
      <c r="A15" s="2" t="s">
        <v>403</v>
      </c>
      <c r="B15" s="9">
        <v>6.5127907451402791</v>
      </c>
      <c r="C15" s="9">
        <v>6.2662388923754939</v>
      </c>
      <c r="D15" s="9">
        <v>6.491188246347626</v>
      </c>
      <c r="E15" s="9">
        <v>6.6588340462847944</v>
      </c>
      <c r="F15" s="9">
        <v>5.9414004850715703</v>
      </c>
      <c r="G15" s="9">
        <v>5.6092719937064803</v>
      </c>
      <c r="H15" s="9">
        <v>5.6124921984036664</v>
      </c>
      <c r="I15" s="9">
        <v>5.4611239982910886</v>
      </c>
      <c r="J15" s="9">
        <v>6.3151219255416446</v>
      </c>
      <c r="K15" s="9">
        <v>5.1597750684800427</v>
      </c>
    </row>
    <row r="16" spans="1:11" x14ac:dyDescent="0.25">
      <c r="A16" s="2" t="s">
        <v>404</v>
      </c>
      <c r="B16" s="9">
        <v>7.5958518062358786</v>
      </c>
      <c r="C16" s="9">
        <v>8.732711921463526</v>
      </c>
      <c r="D16" s="9">
        <v>6.8993468911539022</v>
      </c>
      <c r="E16" s="9">
        <v>6.5093305927844129</v>
      </c>
      <c r="F16" s="9">
        <v>7.0329070239889031</v>
      </c>
      <c r="G16" s="9">
        <v>8.710764943622765</v>
      </c>
      <c r="H16" s="9">
        <v>6.3662817164460925</v>
      </c>
      <c r="I16" s="9">
        <v>6.6126932093378601</v>
      </c>
      <c r="J16" s="9">
        <v>6.6031834962645481</v>
      </c>
      <c r="K16" s="9">
        <v>6.2925119836521057</v>
      </c>
    </row>
    <row r="17" spans="1:11" x14ac:dyDescent="0.25">
      <c r="A17" s="2" t="s">
        <v>405</v>
      </c>
      <c r="B17" s="9">
        <v>2.5598811449025529</v>
      </c>
      <c r="C17" s="9">
        <v>2.4424326426136505</v>
      </c>
      <c r="D17" s="9">
        <v>2.5313364404148806</v>
      </c>
      <c r="E17" s="9">
        <v>2.63563571230253</v>
      </c>
      <c r="F17" s="9">
        <v>2.6944927169011721</v>
      </c>
      <c r="G17" s="9">
        <v>2.8123237998603776</v>
      </c>
      <c r="H17" s="9">
        <v>2.4295843247015307</v>
      </c>
      <c r="I17" s="9">
        <v>2.2789765372257662</v>
      </c>
      <c r="J17" s="9">
        <v>2.3975060029592923</v>
      </c>
      <c r="K17" s="9">
        <v>2.3319319599473434</v>
      </c>
    </row>
    <row r="18" spans="1:11" x14ac:dyDescent="0.25">
      <c r="A18" s="2" t="s">
        <v>154</v>
      </c>
      <c r="B18" s="9">
        <v>5.5257789554730339</v>
      </c>
      <c r="C18" s="9">
        <v>5.5478452427637706</v>
      </c>
      <c r="D18" s="9">
        <v>5.5360120454766584</v>
      </c>
      <c r="E18" s="9">
        <v>5.8725322217610092</v>
      </c>
      <c r="F18" s="9">
        <v>6.177439615897776</v>
      </c>
      <c r="G18" s="9">
        <v>6.6165098542281964</v>
      </c>
      <c r="H18" s="9">
        <v>6.8464625899198488</v>
      </c>
      <c r="I18" s="9">
        <v>6.9075929726642142</v>
      </c>
      <c r="J18" s="9">
        <v>7.0000187305499839</v>
      </c>
      <c r="K18" s="9">
        <v>6.6859745645042805</v>
      </c>
    </row>
  </sheetData>
  <hyperlinks>
    <hyperlink ref="A2" location="'Cover page'!A1" display="'Cover page'!A1" xr:uid="{637838C4-C6AE-4A97-9FA0-0F6C1DEBE8E1}"/>
  </hyperlinks>
  <pageMargins left="0.7" right="0.7"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1F39-6B90-42F1-8129-13CAFDA78B03}">
  <dimension ref="A1:K18"/>
  <sheetViews>
    <sheetView zoomScale="85" zoomScaleNormal="85" workbookViewId="0">
      <selection activeCell="B2" sqref="B2"/>
    </sheetView>
  </sheetViews>
  <sheetFormatPr defaultRowHeight="15" x14ac:dyDescent="0.25"/>
  <cols>
    <col min="1" max="1" width="28.7109375" bestFit="1" customWidth="1"/>
    <col min="2" max="2" width="17.42578125" bestFit="1" customWidth="1"/>
    <col min="3" max="10" width="7.85546875" bestFit="1" customWidth="1"/>
    <col min="11" max="11" width="8.85546875" bestFit="1" customWidth="1"/>
    <col min="12" max="12" width="13.85546875" bestFit="1" customWidth="1"/>
    <col min="13" max="13" width="14.42578125" bestFit="1" customWidth="1"/>
    <col min="14" max="14" width="13.85546875" bestFit="1" customWidth="1"/>
    <col min="15" max="15" width="14.42578125" bestFit="1" customWidth="1"/>
    <col min="16" max="16" width="13.85546875" bestFit="1" customWidth="1"/>
    <col min="17" max="17" width="14.42578125" bestFit="1" customWidth="1"/>
    <col min="18" max="18" width="13.85546875" bestFit="1" customWidth="1"/>
    <col min="19" max="19" width="14.42578125" bestFit="1" customWidth="1"/>
    <col min="20" max="20" width="13.85546875" bestFit="1" customWidth="1"/>
    <col min="21" max="21" width="14.42578125" bestFit="1" customWidth="1"/>
  </cols>
  <sheetData>
    <row r="1" spans="1:11" ht="18" thickBot="1" x14ac:dyDescent="0.35">
      <c r="A1" s="4" t="str">
        <f>'Cover page'!$A$57</f>
        <v>Table 9.3. Claims (incidence rate) by Location (Jurisdiction), 10 years to 2024-25</v>
      </c>
      <c r="B1" s="6"/>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156</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396</v>
      </c>
      <c r="B8" s="9">
        <v>9.6812932308509119</v>
      </c>
      <c r="C8" s="9">
        <v>10.004797594033024</v>
      </c>
      <c r="D8" s="9">
        <v>10.105737695920642</v>
      </c>
      <c r="E8" s="9">
        <v>10.591834932361936</v>
      </c>
      <c r="F8" s="9">
        <v>12.1346329502862</v>
      </c>
      <c r="G8" s="9">
        <v>13.095646638781297</v>
      </c>
      <c r="H8" s="9">
        <v>15.002261943531778</v>
      </c>
      <c r="I8" s="9">
        <v>15.261160809835889</v>
      </c>
      <c r="J8" s="9">
        <v>14.51724872006228</v>
      </c>
      <c r="K8" s="9">
        <v>13.766197935678674</v>
      </c>
    </row>
    <row r="9" spans="1:11" x14ac:dyDescent="0.25">
      <c r="A9" s="2" t="s">
        <v>397</v>
      </c>
      <c r="B9" s="9">
        <v>6.3380229831381829</v>
      </c>
      <c r="C9" s="9">
        <v>6.1847531160654938</v>
      </c>
      <c r="D9" s="9">
        <v>6.2118211424421279</v>
      </c>
      <c r="E9" s="9">
        <v>6.8270462953533908</v>
      </c>
      <c r="F9" s="9">
        <v>6.7784606622010886</v>
      </c>
      <c r="G9" s="9">
        <v>7.0695528787364781</v>
      </c>
      <c r="H9" s="9">
        <v>7.228000511672791</v>
      </c>
      <c r="I9" s="9">
        <v>7.5640950736275032</v>
      </c>
      <c r="J9" s="9">
        <v>7.3937057689188777</v>
      </c>
      <c r="K9" s="9">
        <v>6.5424783745513233</v>
      </c>
    </row>
    <row r="10" spans="1:11" x14ac:dyDescent="0.25">
      <c r="A10" s="2" t="s">
        <v>398</v>
      </c>
      <c r="B10" s="9">
        <v>11.759414652435511</v>
      </c>
      <c r="C10" s="9">
        <v>12.003229182808287</v>
      </c>
      <c r="D10" s="9">
        <v>11.883247870706878</v>
      </c>
      <c r="E10" s="9">
        <v>12.578036812792547</v>
      </c>
      <c r="F10" s="9">
        <v>12.5685810034973</v>
      </c>
      <c r="G10" s="9">
        <v>13.584686910096185</v>
      </c>
      <c r="H10" s="9">
        <v>12.937652866785198</v>
      </c>
      <c r="I10" s="9">
        <v>13.379395369565854</v>
      </c>
      <c r="J10" s="9">
        <v>14.532703046512149</v>
      </c>
      <c r="K10" s="9">
        <v>14.378746550291183</v>
      </c>
    </row>
    <row r="11" spans="1:11" x14ac:dyDescent="0.25">
      <c r="A11" s="2" t="s">
        <v>399</v>
      </c>
      <c r="B11" s="9">
        <v>8.9811002116403227</v>
      </c>
      <c r="C11" s="9">
        <v>8.6085143394357022</v>
      </c>
      <c r="D11" s="9">
        <v>8.4431028439822118</v>
      </c>
      <c r="E11" s="9">
        <v>8.8960592112189616</v>
      </c>
      <c r="F11" s="9">
        <v>9.0504748811474247</v>
      </c>
      <c r="G11" s="9">
        <v>9.2447789017783162</v>
      </c>
      <c r="H11" s="9">
        <v>8.5786314245860638</v>
      </c>
      <c r="I11" s="9">
        <v>8.0718429918911063</v>
      </c>
      <c r="J11" s="9">
        <v>8.2278505106897839</v>
      </c>
      <c r="K11" s="9">
        <v>8.1273040507120857</v>
      </c>
    </row>
    <row r="12" spans="1:11" x14ac:dyDescent="0.25">
      <c r="A12" s="2" t="s">
        <v>400</v>
      </c>
      <c r="B12" s="9">
        <v>10.03496266464443</v>
      </c>
      <c r="C12" s="9">
        <v>9.5242100542122792</v>
      </c>
      <c r="D12" s="9">
        <v>9.5115192605616574</v>
      </c>
      <c r="E12" s="9">
        <v>9.308212104117862</v>
      </c>
      <c r="F12" s="9">
        <v>9.0348961814240454</v>
      </c>
      <c r="G12" s="9">
        <v>9.8046235359318032</v>
      </c>
      <c r="H12" s="9">
        <v>9.4396040615951158</v>
      </c>
      <c r="I12" s="9">
        <v>9.5223157954532436</v>
      </c>
      <c r="J12" s="9">
        <v>9.8079637381868618</v>
      </c>
      <c r="K12" s="9">
        <v>9.7559773082453116</v>
      </c>
    </row>
    <row r="13" spans="1:11" x14ac:dyDescent="0.25">
      <c r="A13" s="2" t="s">
        <v>401</v>
      </c>
      <c r="B13" s="9">
        <v>12.093595047556665</v>
      </c>
      <c r="C13" s="9">
        <v>12.583370664528559</v>
      </c>
      <c r="D13" s="9">
        <v>11.957210736720258</v>
      </c>
      <c r="E13" s="9">
        <v>14.523284340318986</v>
      </c>
      <c r="F13" s="9">
        <v>13.512034260684477</v>
      </c>
      <c r="G13" s="9">
        <v>14.090932109865561</v>
      </c>
      <c r="H13" s="9">
        <v>14.548625369198597</v>
      </c>
      <c r="I13" s="9">
        <v>15.095081941407312</v>
      </c>
      <c r="J13" s="9">
        <v>16.415458869633394</v>
      </c>
      <c r="K13" s="9">
        <v>16.26837958351221</v>
      </c>
    </row>
    <row r="14" spans="1:11" x14ac:dyDescent="0.25">
      <c r="A14" s="2" t="s">
        <v>402</v>
      </c>
      <c r="B14" s="9">
        <v>9.0106835568652386</v>
      </c>
      <c r="C14" s="9">
        <v>9.6496533894624577</v>
      </c>
      <c r="D14" s="9">
        <v>9.175654191582348</v>
      </c>
      <c r="E14" s="9">
        <v>9.3364498423622955</v>
      </c>
      <c r="F14" s="9">
        <v>8.957375199138415</v>
      </c>
      <c r="G14" s="9">
        <v>9.0288362306396195</v>
      </c>
      <c r="H14" s="9">
        <v>8.4476821169923415</v>
      </c>
      <c r="I14" s="9">
        <v>7.613134957992802</v>
      </c>
      <c r="J14" s="9">
        <v>7.1004153338601501</v>
      </c>
      <c r="K14" s="9">
        <v>5.7518539167568088</v>
      </c>
    </row>
    <row r="15" spans="1:11" x14ac:dyDescent="0.25">
      <c r="A15" s="2" t="s">
        <v>403</v>
      </c>
      <c r="B15" s="9">
        <v>10.374104412457546</v>
      </c>
      <c r="C15" s="9">
        <v>9.9480642551030485</v>
      </c>
      <c r="D15" s="9">
        <v>10.304159253695325</v>
      </c>
      <c r="E15" s="9">
        <v>10.318478459833809</v>
      </c>
      <c r="F15" s="9">
        <v>9.2109682836205184</v>
      </c>
      <c r="G15" s="9">
        <v>8.8510871485755001</v>
      </c>
      <c r="H15" s="9">
        <v>8.6180478308230466</v>
      </c>
      <c r="I15" s="9">
        <v>8.3375495002352462</v>
      </c>
      <c r="J15" s="9">
        <v>9.591793030347219</v>
      </c>
      <c r="K15" s="9">
        <v>8.0466840807244377</v>
      </c>
    </row>
    <row r="16" spans="1:11" x14ac:dyDescent="0.25">
      <c r="A16" s="2" t="s">
        <v>404</v>
      </c>
      <c r="B16" s="9">
        <v>11.619012344335605</v>
      </c>
      <c r="C16" s="9">
        <v>13.640732016250663</v>
      </c>
      <c r="D16" s="9">
        <v>10.983951505063725</v>
      </c>
      <c r="E16" s="9">
        <v>10.105416089541894</v>
      </c>
      <c r="F16" s="9">
        <v>10.719699376694667</v>
      </c>
      <c r="G16" s="9">
        <v>13.809767449471398</v>
      </c>
      <c r="H16" s="9">
        <v>10.319116335795336</v>
      </c>
      <c r="I16" s="9">
        <v>10.061190556204432</v>
      </c>
      <c r="J16" s="9">
        <v>10.392548141359603</v>
      </c>
      <c r="K16" s="9">
        <v>9.7942156838125189</v>
      </c>
    </row>
    <row r="17" spans="1:11" x14ac:dyDescent="0.25">
      <c r="A17" s="2" t="s">
        <v>405</v>
      </c>
      <c r="B17" s="9">
        <v>4.4834435845777252</v>
      </c>
      <c r="C17" s="9">
        <v>4.2688916974819318</v>
      </c>
      <c r="D17" s="9">
        <v>4.4836742685893149</v>
      </c>
      <c r="E17" s="9">
        <v>4.6019549429591153</v>
      </c>
      <c r="F17" s="9">
        <v>4.7168856558907768</v>
      </c>
      <c r="G17" s="9">
        <v>4.9200163120601133</v>
      </c>
      <c r="H17" s="9">
        <v>4.2161471795777139</v>
      </c>
      <c r="I17" s="9">
        <v>3.9705891631490235</v>
      </c>
      <c r="J17" s="9">
        <v>4.1639970204207097</v>
      </c>
      <c r="K17" s="9">
        <v>4.0087630564254848</v>
      </c>
    </row>
    <row r="18" spans="1:11" x14ac:dyDescent="0.25">
      <c r="A18" s="2" t="s">
        <v>154</v>
      </c>
      <c r="B18" s="9">
        <v>9.1277120015418074</v>
      </c>
      <c r="C18" s="9">
        <v>9.1363686063536313</v>
      </c>
      <c r="D18" s="9">
        <v>9.1434860532252369</v>
      </c>
      <c r="E18" s="9">
        <v>9.6169140223828009</v>
      </c>
      <c r="F18" s="9">
        <v>10.003785280390387</v>
      </c>
      <c r="G18" s="9">
        <v>10.698494885396448</v>
      </c>
      <c r="H18" s="9">
        <v>10.975626998033409</v>
      </c>
      <c r="I18" s="9">
        <v>11.210217320699639</v>
      </c>
      <c r="J18" s="9">
        <v>11.239198073013467</v>
      </c>
      <c r="K18" s="9">
        <v>10.717333365564764</v>
      </c>
    </row>
  </sheetData>
  <hyperlinks>
    <hyperlink ref="A2" location="'Cover page'!A1" display="'Cover page'!A1" xr:uid="{9A69EFFF-8551-4512-8F3F-B65E092A4964}"/>
  </hyperlinks>
  <pageMargins left="0.7" right="0.7"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1ECDA-B81B-414D-A9E6-5BD1504E5706}">
  <dimension ref="A1:K19"/>
  <sheetViews>
    <sheetView zoomScale="85" zoomScaleNormal="85" workbookViewId="0">
      <selection activeCell="B2" sqref="B2"/>
    </sheetView>
  </sheetViews>
  <sheetFormatPr defaultRowHeight="15" x14ac:dyDescent="0.25"/>
  <cols>
    <col min="1" max="1" width="35" bestFit="1" customWidth="1"/>
    <col min="2" max="2" width="17.42578125" bestFit="1" customWidth="1"/>
    <col min="3" max="10" width="7.85546875" bestFit="1" customWidth="1"/>
    <col min="11" max="11" width="8.85546875" bestFit="1" customWidth="1"/>
    <col min="12" max="12" width="13.85546875" bestFit="1" customWidth="1"/>
    <col min="13" max="13" width="31.7109375" bestFit="1" customWidth="1"/>
    <col min="14" max="14" width="13.85546875" bestFit="1" customWidth="1"/>
    <col min="15" max="15" width="31.7109375" bestFit="1" customWidth="1"/>
    <col min="16" max="16" width="13.85546875" bestFit="1" customWidth="1"/>
    <col min="17" max="17" width="31.7109375" bestFit="1" customWidth="1"/>
    <col min="18" max="18" width="13.85546875" bestFit="1" customWidth="1"/>
    <col min="19" max="19" width="31.7109375" bestFit="1" customWidth="1"/>
    <col min="20" max="20" width="13.85546875" bestFit="1" customWidth="1"/>
    <col min="21" max="21" width="31.7109375" bestFit="1" customWidth="1"/>
  </cols>
  <sheetData>
    <row r="1" spans="1:11" ht="18" thickBot="1" x14ac:dyDescent="0.35">
      <c r="A1" s="4" t="str">
        <f>'Cover page'!$A$58</f>
        <v>Table 9.4. Claims (median compensation) by Location (Jurisdiction), 10 years to 2024-25</v>
      </c>
      <c r="B1" s="6"/>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157</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396</v>
      </c>
      <c r="B8" s="10">
        <v>12122</v>
      </c>
      <c r="C8" s="10">
        <v>13841</v>
      </c>
      <c r="D8" s="10">
        <v>14827.5</v>
      </c>
      <c r="E8" s="10">
        <v>14605.5</v>
      </c>
      <c r="F8" s="10">
        <v>13433.5</v>
      </c>
      <c r="G8" s="10">
        <v>14471</v>
      </c>
      <c r="H8" s="10">
        <v>10831</v>
      </c>
      <c r="I8" s="10">
        <v>13195</v>
      </c>
      <c r="J8" s="10">
        <v>17467.5</v>
      </c>
      <c r="K8" s="10" t="s">
        <v>30</v>
      </c>
    </row>
    <row r="9" spans="1:11" x14ac:dyDescent="0.25">
      <c r="A9" s="2" t="s">
        <v>397</v>
      </c>
      <c r="B9" s="10">
        <v>18543</v>
      </c>
      <c r="C9" s="10">
        <v>19223</v>
      </c>
      <c r="D9" s="10">
        <v>19829</v>
      </c>
      <c r="E9" s="10">
        <v>21016.5</v>
      </c>
      <c r="F9" s="10">
        <v>26250</v>
      </c>
      <c r="G9" s="10">
        <v>28000.5</v>
      </c>
      <c r="H9" s="10">
        <v>28844</v>
      </c>
      <c r="I9" s="10">
        <v>30300</v>
      </c>
      <c r="J9" s="10">
        <v>30308</v>
      </c>
      <c r="K9" s="10" t="s">
        <v>30</v>
      </c>
    </row>
    <row r="10" spans="1:11" x14ac:dyDescent="0.25">
      <c r="A10" s="2" t="s">
        <v>398</v>
      </c>
      <c r="B10" s="10">
        <v>8638</v>
      </c>
      <c r="C10" s="10">
        <v>9151</v>
      </c>
      <c r="D10" s="10">
        <v>9823</v>
      </c>
      <c r="E10" s="10">
        <v>10861</v>
      </c>
      <c r="F10" s="10">
        <v>11665</v>
      </c>
      <c r="G10" s="10">
        <v>11474</v>
      </c>
      <c r="H10" s="10">
        <v>11601.5</v>
      </c>
      <c r="I10" s="10">
        <v>12453</v>
      </c>
      <c r="J10" s="10">
        <v>13314</v>
      </c>
      <c r="K10" s="10" t="s">
        <v>30</v>
      </c>
    </row>
    <row r="11" spans="1:11" x14ac:dyDescent="0.25">
      <c r="A11" s="2" t="s">
        <v>399</v>
      </c>
      <c r="B11" s="10">
        <v>16551</v>
      </c>
      <c r="C11" s="10">
        <v>17124</v>
      </c>
      <c r="D11" s="10">
        <v>18598</v>
      </c>
      <c r="E11" s="10">
        <v>20488</v>
      </c>
      <c r="F11" s="10">
        <v>22416</v>
      </c>
      <c r="G11" s="10">
        <v>20036</v>
      </c>
      <c r="H11" s="10">
        <v>19619</v>
      </c>
      <c r="I11" s="10">
        <v>21618</v>
      </c>
      <c r="J11" s="10">
        <v>22166</v>
      </c>
      <c r="K11" s="10" t="s">
        <v>30</v>
      </c>
    </row>
    <row r="12" spans="1:11" x14ac:dyDescent="0.25">
      <c r="A12" s="2" t="s">
        <v>400</v>
      </c>
      <c r="B12" s="10">
        <v>20460.5</v>
      </c>
      <c r="C12" s="10">
        <v>21499</v>
      </c>
      <c r="D12" s="10">
        <v>21709</v>
      </c>
      <c r="E12" s="10">
        <v>22895</v>
      </c>
      <c r="F12" s="10">
        <v>23950</v>
      </c>
      <c r="G12" s="10">
        <v>25693.5</v>
      </c>
      <c r="H12" s="10">
        <v>27000.5</v>
      </c>
      <c r="I12" s="10">
        <v>30004.5</v>
      </c>
      <c r="J12" s="10">
        <v>32153</v>
      </c>
      <c r="K12" s="10" t="s">
        <v>30</v>
      </c>
    </row>
    <row r="13" spans="1:11" x14ac:dyDescent="0.25">
      <c r="A13" s="2" t="s">
        <v>401</v>
      </c>
      <c r="B13" s="10">
        <v>9143</v>
      </c>
      <c r="C13" s="10">
        <v>9824</v>
      </c>
      <c r="D13" s="10">
        <v>9103</v>
      </c>
      <c r="E13" s="10">
        <v>9487</v>
      </c>
      <c r="F13" s="10">
        <v>9846</v>
      </c>
      <c r="G13" s="10">
        <v>10368</v>
      </c>
      <c r="H13" s="10">
        <v>10357</v>
      </c>
      <c r="I13" s="10">
        <v>10540</v>
      </c>
      <c r="J13" s="10">
        <v>13062</v>
      </c>
      <c r="K13" s="10" t="s">
        <v>30</v>
      </c>
    </row>
    <row r="14" spans="1:11" x14ac:dyDescent="0.25">
      <c r="A14" s="2" t="s">
        <v>402</v>
      </c>
      <c r="B14" s="10">
        <v>17342.5</v>
      </c>
      <c r="C14" s="10">
        <v>16789</v>
      </c>
      <c r="D14" s="10">
        <v>19324</v>
      </c>
      <c r="E14" s="10">
        <v>16146</v>
      </c>
      <c r="F14" s="10">
        <v>14364.5</v>
      </c>
      <c r="G14" s="10">
        <v>15450</v>
      </c>
      <c r="H14" s="10">
        <v>17539.5</v>
      </c>
      <c r="I14" s="10">
        <v>18380</v>
      </c>
      <c r="J14" s="10">
        <v>18165.5</v>
      </c>
      <c r="K14" s="10" t="s">
        <v>30</v>
      </c>
    </row>
    <row r="15" spans="1:11" x14ac:dyDescent="0.25">
      <c r="A15" s="2" t="s">
        <v>403</v>
      </c>
      <c r="B15" s="10">
        <v>14676</v>
      </c>
      <c r="C15" s="10">
        <v>13903</v>
      </c>
      <c r="D15" s="10">
        <v>16497.5</v>
      </c>
      <c r="E15" s="10">
        <v>15402</v>
      </c>
      <c r="F15" s="10">
        <v>16822.5</v>
      </c>
      <c r="G15" s="10">
        <v>18637.5</v>
      </c>
      <c r="H15" s="10">
        <v>16678</v>
      </c>
      <c r="I15" s="10">
        <v>20370</v>
      </c>
      <c r="J15" s="10">
        <v>18773</v>
      </c>
      <c r="K15" s="10" t="s">
        <v>30</v>
      </c>
    </row>
    <row r="16" spans="1:11" x14ac:dyDescent="0.25">
      <c r="A16" s="2" t="s">
        <v>404</v>
      </c>
      <c r="B16" s="10">
        <v>23374</v>
      </c>
      <c r="C16" s="10">
        <v>27625.5</v>
      </c>
      <c r="D16" s="10">
        <v>27303</v>
      </c>
      <c r="E16" s="10">
        <v>27660</v>
      </c>
      <c r="F16" s="10">
        <v>27055</v>
      </c>
      <c r="G16" s="10">
        <v>32110</v>
      </c>
      <c r="H16" s="10">
        <v>38985</v>
      </c>
      <c r="I16" s="10">
        <v>35720</v>
      </c>
      <c r="J16" s="10">
        <v>35618</v>
      </c>
      <c r="K16" s="10" t="s">
        <v>30</v>
      </c>
    </row>
    <row r="17" spans="1:11" x14ac:dyDescent="0.25">
      <c r="A17" s="2" t="s">
        <v>405</v>
      </c>
      <c r="B17" s="10">
        <v>22114</v>
      </c>
      <c r="C17" s="10">
        <v>24499</v>
      </c>
      <c r="D17" s="10">
        <v>26172.5</v>
      </c>
      <c r="E17" s="10">
        <v>24045</v>
      </c>
      <c r="F17" s="10">
        <v>26021</v>
      </c>
      <c r="G17" s="10">
        <v>23896</v>
      </c>
      <c r="H17" s="10">
        <v>24064.5</v>
      </c>
      <c r="I17" s="10">
        <v>26933</v>
      </c>
      <c r="J17" s="10">
        <v>27183.5</v>
      </c>
      <c r="K17" s="10" t="s">
        <v>30</v>
      </c>
    </row>
    <row r="18" spans="1:11" x14ac:dyDescent="0.25">
      <c r="A18" s="2" t="s">
        <v>406</v>
      </c>
      <c r="B18" s="10">
        <v>46500</v>
      </c>
      <c r="C18" s="10">
        <v>35037.5</v>
      </c>
      <c r="D18" s="10">
        <v>32398</v>
      </c>
      <c r="E18" s="10">
        <v>57500</v>
      </c>
      <c r="F18" s="10">
        <v>52861</v>
      </c>
      <c r="G18" s="10">
        <v>50630</v>
      </c>
      <c r="H18" s="10">
        <v>32142</v>
      </c>
      <c r="I18" s="10">
        <v>47795.5</v>
      </c>
      <c r="J18" s="10">
        <v>53087.5</v>
      </c>
      <c r="K18" s="10" t="s">
        <v>30</v>
      </c>
    </row>
    <row r="19" spans="1:11" x14ac:dyDescent="0.25">
      <c r="A19" s="2" t="s">
        <v>154</v>
      </c>
      <c r="B19" s="10">
        <v>12958</v>
      </c>
      <c r="C19" s="10">
        <v>14014.5</v>
      </c>
      <c r="D19" s="10">
        <v>14685</v>
      </c>
      <c r="E19" s="10">
        <v>15272.5</v>
      </c>
      <c r="F19" s="10">
        <v>15788</v>
      </c>
      <c r="G19" s="10">
        <v>16368</v>
      </c>
      <c r="H19" s="10">
        <v>14898</v>
      </c>
      <c r="I19" s="10">
        <v>16589</v>
      </c>
      <c r="J19" s="10">
        <v>19007</v>
      </c>
      <c r="K19" s="10" t="s">
        <v>30</v>
      </c>
    </row>
  </sheetData>
  <hyperlinks>
    <hyperlink ref="A2" location="'Cover page'!A1" display="'Cover page'!A1" xr:uid="{F544022C-EBCD-4621-BFF4-B5DF77F4E45A}"/>
  </hyperlinks>
  <pageMargins left="0.7" right="0.7"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6B4B9-79B5-46C9-BB3B-155332CF355F}">
  <dimension ref="A1:K19"/>
  <sheetViews>
    <sheetView zoomScale="85" zoomScaleNormal="85" workbookViewId="0">
      <selection activeCell="B2" sqref="B2"/>
    </sheetView>
  </sheetViews>
  <sheetFormatPr defaultRowHeight="15" x14ac:dyDescent="0.25"/>
  <cols>
    <col min="1" max="1" width="30.5703125" bestFit="1" customWidth="1"/>
    <col min="2" max="2" width="17.42578125" bestFit="1" customWidth="1"/>
    <col min="3" max="10" width="7.85546875" bestFit="1" customWidth="1"/>
    <col min="11" max="11" width="8.85546875" bestFit="1" customWidth="1"/>
    <col min="12" max="12" width="13.85546875" bestFit="1" customWidth="1"/>
    <col min="13" max="13" width="35.140625" bestFit="1" customWidth="1"/>
    <col min="14" max="14" width="13.85546875" bestFit="1" customWidth="1"/>
    <col min="15" max="15" width="35.140625" bestFit="1" customWidth="1"/>
    <col min="16" max="16" width="13.85546875" bestFit="1" customWidth="1"/>
    <col min="17" max="17" width="35.140625" bestFit="1" customWidth="1"/>
    <col min="18" max="18" width="13.85546875" bestFit="1" customWidth="1"/>
    <col min="19" max="19" width="35.140625" bestFit="1" customWidth="1"/>
    <col min="20" max="20" width="13.85546875" bestFit="1" customWidth="1"/>
    <col min="21" max="21" width="35.140625" bestFit="1" customWidth="1"/>
  </cols>
  <sheetData>
    <row r="1" spans="1:11" ht="18" thickBot="1" x14ac:dyDescent="0.35">
      <c r="A1" s="4" t="str">
        <f>'Cover page'!$A$59</f>
        <v>Table 9.5. Claims (median time lost) by Location (Jurisdiction), 10 years to 2024-25</v>
      </c>
      <c r="B1" s="6"/>
    </row>
    <row r="2" spans="1:11" ht="15.75" thickTop="1" x14ac:dyDescent="0.25">
      <c r="A2" s="6" t="s">
        <v>18</v>
      </c>
    </row>
    <row r="3" spans="1:11" hidden="1" x14ac:dyDescent="0.25">
      <c r="A3" s="1" t="s">
        <v>19</v>
      </c>
      <c r="B3" t="s" vm="1">
        <v>20</v>
      </c>
    </row>
    <row r="4" spans="1:11" hidden="1" x14ac:dyDescent="0.25">
      <c r="A4" s="1" t="s">
        <v>469</v>
      </c>
      <c r="B4" t="s" vm="2">
        <v>470</v>
      </c>
    </row>
    <row r="5" spans="1:11" hidden="1" x14ac:dyDescent="0.25"/>
    <row r="6" spans="1:11" x14ac:dyDescent="0.25">
      <c r="A6" s="1" t="s">
        <v>158</v>
      </c>
    </row>
    <row r="7" spans="1:11" x14ac:dyDescent="0.25">
      <c r="B7" s="7" t="s">
        <v>22</v>
      </c>
      <c r="C7" s="7" t="s">
        <v>23</v>
      </c>
      <c r="D7" s="7" t="s">
        <v>24</v>
      </c>
      <c r="E7" s="7" t="s">
        <v>25</v>
      </c>
      <c r="F7" s="7" t="s">
        <v>26</v>
      </c>
      <c r="G7" s="7" t="s">
        <v>27</v>
      </c>
      <c r="H7" s="7" t="s">
        <v>0</v>
      </c>
      <c r="I7" s="7" t="s">
        <v>407</v>
      </c>
      <c r="J7" s="7" t="s">
        <v>410</v>
      </c>
      <c r="K7" s="7" t="s">
        <v>467</v>
      </c>
    </row>
    <row r="8" spans="1:11" x14ac:dyDescent="0.25">
      <c r="A8" s="2" t="s">
        <v>396</v>
      </c>
      <c r="B8" s="9">
        <v>4.42</v>
      </c>
      <c r="C8" s="9">
        <v>4.68</v>
      </c>
      <c r="D8" s="9">
        <v>5.6</v>
      </c>
      <c r="E8" s="9">
        <v>5.8</v>
      </c>
      <c r="F8" s="9">
        <v>5.35</v>
      </c>
      <c r="G8" s="9">
        <v>6</v>
      </c>
      <c r="H8" s="9">
        <v>4.25</v>
      </c>
      <c r="I8" s="9">
        <v>4.97</v>
      </c>
      <c r="J8" s="9">
        <v>6.19</v>
      </c>
      <c r="K8" s="9" t="s">
        <v>30</v>
      </c>
    </row>
    <row r="9" spans="1:11" x14ac:dyDescent="0.25">
      <c r="A9" s="2" t="s">
        <v>397</v>
      </c>
      <c r="B9" s="9">
        <v>14.39</v>
      </c>
      <c r="C9" s="9">
        <v>15</v>
      </c>
      <c r="D9" s="9">
        <v>15.4</v>
      </c>
      <c r="E9" s="9">
        <v>13.61</v>
      </c>
      <c r="F9" s="9">
        <v>16.399999999999999</v>
      </c>
      <c r="G9" s="9">
        <v>18.399999999999999</v>
      </c>
      <c r="H9" s="9">
        <v>18</v>
      </c>
      <c r="I9" s="9">
        <v>18.79</v>
      </c>
      <c r="J9" s="9">
        <v>18.61</v>
      </c>
      <c r="K9" s="9" t="s">
        <v>30</v>
      </c>
    </row>
    <row r="10" spans="1:11" x14ac:dyDescent="0.25">
      <c r="A10" s="2" t="s">
        <v>398</v>
      </c>
      <c r="B10" s="9">
        <v>5</v>
      </c>
      <c r="C10" s="9">
        <v>5.2</v>
      </c>
      <c r="D10" s="9">
        <v>5.4</v>
      </c>
      <c r="E10" s="9">
        <v>6</v>
      </c>
      <c r="F10" s="9">
        <v>6.2</v>
      </c>
      <c r="G10" s="9">
        <v>6.4</v>
      </c>
      <c r="H10" s="9">
        <v>6.4</v>
      </c>
      <c r="I10" s="9">
        <v>6.45</v>
      </c>
      <c r="J10" s="9">
        <v>6.74</v>
      </c>
      <c r="K10" s="9" t="s">
        <v>30</v>
      </c>
    </row>
    <row r="11" spans="1:11" x14ac:dyDescent="0.25">
      <c r="A11" s="2" t="s">
        <v>399</v>
      </c>
      <c r="B11" s="9">
        <v>7.02</v>
      </c>
      <c r="C11" s="9">
        <v>7.09</v>
      </c>
      <c r="D11" s="9">
        <v>7.8</v>
      </c>
      <c r="E11" s="9">
        <v>8.6</v>
      </c>
      <c r="F11" s="9">
        <v>8.91</v>
      </c>
      <c r="G11" s="9">
        <v>8.7200000000000006</v>
      </c>
      <c r="H11" s="9">
        <v>8.4</v>
      </c>
      <c r="I11" s="9">
        <v>8.18</v>
      </c>
      <c r="J11" s="9">
        <v>8.3699999999999992</v>
      </c>
      <c r="K11" s="9" t="s">
        <v>30</v>
      </c>
    </row>
    <row r="12" spans="1:11" x14ac:dyDescent="0.25">
      <c r="A12" s="2" t="s">
        <v>400</v>
      </c>
      <c r="B12" s="9">
        <v>7.2</v>
      </c>
      <c r="C12" s="9">
        <v>8</v>
      </c>
      <c r="D12" s="9">
        <v>8.004999999999999</v>
      </c>
      <c r="E12" s="9">
        <v>8.6</v>
      </c>
      <c r="F12" s="9">
        <v>9.59</v>
      </c>
      <c r="G12" s="9">
        <v>10.555</v>
      </c>
      <c r="H12" s="9">
        <v>11</v>
      </c>
      <c r="I12" s="9">
        <v>11.28</v>
      </c>
      <c r="J12" s="9">
        <v>12</v>
      </c>
      <c r="K12" s="9" t="s">
        <v>30</v>
      </c>
    </row>
    <row r="13" spans="1:11" x14ac:dyDescent="0.25">
      <c r="A13" s="2" t="s">
        <v>401</v>
      </c>
      <c r="B13" s="9">
        <v>4.8</v>
      </c>
      <c r="C13" s="9">
        <v>5</v>
      </c>
      <c r="D13" s="9">
        <v>5</v>
      </c>
      <c r="E13" s="9">
        <v>4.78</v>
      </c>
      <c r="F13" s="9">
        <v>4.8</v>
      </c>
      <c r="G13" s="9">
        <v>5</v>
      </c>
      <c r="H13" s="9">
        <v>5</v>
      </c>
      <c r="I13" s="9">
        <v>4.8499999999999996</v>
      </c>
      <c r="J13" s="9">
        <v>5.7</v>
      </c>
      <c r="K13" s="9" t="s">
        <v>30</v>
      </c>
    </row>
    <row r="14" spans="1:11" x14ac:dyDescent="0.25">
      <c r="A14" s="2" t="s">
        <v>402</v>
      </c>
      <c r="B14" s="9">
        <v>8.42</v>
      </c>
      <c r="C14" s="9">
        <v>9</v>
      </c>
      <c r="D14" s="9">
        <v>10</v>
      </c>
      <c r="E14" s="9">
        <v>8</v>
      </c>
      <c r="F14" s="9">
        <v>7.37</v>
      </c>
      <c r="G14" s="9">
        <v>8.42</v>
      </c>
      <c r="H14" s="9">
        <v>7</v>
      </c>
      <c r="I14" s="9">
        <v>6.32</v>
      </c>
      <c r="J14" s="9">
        <v>6.0549999999999997</v>
      </c>
      <c r="K14" s="9" t="s">
        <v>30</v>
      </c>
    </row>
    <row r="15" spans="1:11" x14ac:dyDescent="0.25">
      <c r="A15" s="2" t="s">
        <v>403</v>
      </c>
      <c r="B15" s="9">
        <v>6.15</v>
      </c>
      <c r="C15" s="9">
        <v>6</v>
      </c>
      <c r="D15" s="9">
        <v>7</v>
      </c>
      <c r="E15" s="9">
        <v>6.43</v>
      </c>
      <c r="F15" s="9">
        <v>7</v>
      </c>
      <c r="G15" s="9">
        <v>7.69</v>
      </c>
      <c r="H15" s="9">
        <v>7</v>
      </c>
      <c r="I15" s="9">
        <v>7.74</v>
      </c>
      <c r="J15" s="9">
        <v>7</v>
      </c>
      <c r="K15" s="9" t="s">
        <v>30</v>
      </c>
    </row>
    <row r="16" spans="1:11" x14ac:dyDescent="0.25">
      <c r="A16" s="2" t="s">
        <v>404</v>
      </c>
      <c r="B16" s="9">
        <v>9.6</v>
      </c>
      <c r="C16" s="9">
        <v>9.91</v>
      </c>
      <c r="D16" s="9">
        <v>8</v>
      </c>
      <c r="E16" s="9">
        <v>7.4</v>
      </c>
      <c r="F16" s="9">
        <v>7.8250000000000002</v>
      </c>
      <c r="G16" s="9">
        <v>9.4499999999999993</v>
      </c>
      <c r="H16" s="9">
        <v>10.64</v>
      </c>
      <c r="I16" s="9">
        <v>8.7949999999999999</v>
      </c>
      <c r="J16" s="9">
        <v>10.06</v>
      </c>
      <c r="K16" s="9" t="s">
        <v>30</v>
      </c>
    </row>
    <row r="17" spans="1:11" x14ac:dyDescent="0.25">
      <c r="A17" s="2" t="s">
        <v>405</v>
      </c>
      <c r="B17" s="9">
        <v>6.54</v>
      </c>
      <c r="C17" s="9">
        <v>7.1550000000000002</v>
      </c>
      <c r="D17" s="9">
        <v>7.4</v>
      </c>
      <c r="E17" s="9">
        <v>6.94</v>
      </c>
      <c r="F17" s="9">
        <v>7.91</v>
      </c>
      <c r="G17" s="9">
        <v>8</v>
      </c>
      <c r="H17" s="9">
        <v>7.87</v>
      </c>
      <c r="I17" s="9">
        <v>8.31</v>
      </c>
      <c r="J17" s="9">
        <v>8.5500000000000007</v>
      </c>
      <c r="K17" s="9" t="s">
        <v>30</v>
      </c>
    </row>
    <row r="18" spans="1:11" x14ac:dyDescent="0.25">
      <c r="A18" s="2" t="s">
        <v>406</v>
      </c>
      <c r="B18" s="9">
        <v>14.97</v>
      </c>
      <c r="C18" s="9">
        <v>10.625</v>
      </c>
      <c r="D18" s="9">
        <v>11.145</v>
      </c>
      <c r="E18" s="9">
        <v>15.88</v>
      </c>
      <c r="F18" s="9">
        <v>15.02</v>
      </c>
      <c r="G18" s="9">
        <v>16.715</v>
      </c>
      <c r="H18" s="9">
        <v>11.19</v>
      </c>
      <c r="I18" s="9">
        <v>13.425000000000001</v>
      </c>
      <c r="J18" s="9">
        <v>18.375</v>
      </c>
      <c r="K18" s="9" t="s">
        <v>30</v>
      </c>
    </row>
    <row r="19" spans="1:11" x14ac:dyDescent="0.25">
      <c r="A19" s="2" t="s">
        <v>154</v>
      </c>
      <c r="B19" s="9">
        <v>6.32</v>
      </c>
      <c r="C19" s="9">
        <v>6.61</v>
      </c>
      <c r="D19" s="9">
        <v>7.2</v>
      </c>
      <c r="E19" s="9">
        <v>7.2</v>
      </c>
      <c r="F19" s="9">
        <v>7.5</v>
      </c>
      <c r="G19" s="9">
        <v>8</v>
      </c>
      <c r="H19" s="9">
        <v>7.05</v>
      </c>
      <c r="I19" s="9">
        <v>7.55</v>
      </c>
      <c r="J19" s="9">
        <v>8.2100000000000009</v>
      </c>
      <c r="K19" s="9" t="s">
        <v>30</v>
      </c>
    </row>
  </sheetData>
  <hyperlinks>
    <hyperlink ref="A2" location="'Cover page'!A1" display="'Cover page'!A1" xr:uid="{D0DAB5A2-3F64-44E4-8861-D2DEFA7661D6}"/>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5388932-7c0f-4e19-9728-95e2418161fb">
      <Terms xmlns="http://schemas.microsoft.com/office/infopath/2007/PartnerControls"/>
    </lcf76f155ced4ddcb4097134ff3c332f>
    <TaxCatchAll xmlns="127bf4a0-1f91-4705-be0f-8ea75b183e7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3B6FA7311199A742B15667DB13F70078" ma:contentTypeVersion="10" ma:contentTypeDescription="Create a new document." ma:contentTypeScope="" ma:versionID="e38d12ccfa0e6e3ceb327fee535221c6">
  <xsd:schema xmlns:xsd="http://www.w3.org/2001/XMLSchema" xmlns:xs="http://www.w3.org/2001/XMLSchema" xmlns:p="http://schemas.microsoft.com/office/2006/metadata/properties" xmlns:ns2="45388932-7c0f-4e19-9728-95e2418161fb" xmlns:ns3="127bf4a0-1f91-4705-be0f-8ea75b183e71" targetNamespace="http://schemas.microsoft.com/office/2006/metadata/properties" ma:root="true" ma:fieldsID="08b4134b79859128f86f5552cd28c6b4" ns2:_="" ns3:_="">
    <xsd:import namespace="45388932-7c0f-4e19-9728-95e2418161fb"/>
    <xsd:import namespace="127bf4a0-1f91-4705-be0f-8ea75b183e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88932-7c0f-4e19-9728-95e2418161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7bf4a0-1f91-4705-be0f-8ea75b183e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577dd8-7d98-40f8-a882-442dcc87a6eb}" ma:internalName="TaxCatchAll" ma:showField="CatchAllData" ma:web="127bf4a0-1f91-4705-be0f-8ea75b183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8DACCB-91CA-4AD8-89A9-D247D088A91C}">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45388932-7c0f-4e19-9728-95e2418161fb"/>
    <ds:schemaRef ds:uri="http://purl.org/dc/terms/"/>
    <ds:schemaRef ds:uri="http://www.w3.org/XML/1998/namespace"/>
    <ds:schemaRef ds:uri="http://purl.org/dc/dcmitype/"/>
    <ds:schemaRef ds:uri="127bf4a0-1f91-4705-be0f-8ea75b183e71"/>
  </ds:schemaRefs>
</ds:datastoreItem>
</file>

<file path=customXml/itemProps2.xml><?xml version="1.0" encoding="utf-8"?>
<ds:datastoreItem xmlns:ds="http://schemas.openxmlformats.org/officeDocument/2006/customXml" ds:itemID="{3AB4E12D-7C0C-4D8C-A192-3F4D25286163}">
  <ds:schemaRefs>
    <ds:schemaRef ds:uri="http://schemas.microsoft.com/sharepoint/v3/contenttype/forms"/>
  </ds:schemaRefs>
</ds:datastoreItem>
</file>

<file path=customXml/itemProps3.xml><?xml version="1.0" encoding="utf-8"?>
<ds:datastoreItem xmlns:ds="http://schemas.openxmlformats.org/officeDocument/2006/customXml" ds:itemID="{33BABD2B-3EA5-4106-B550-9A1F85797281}">
  <ds:schemaRefs>
    <ds:schemaRef ds:uri="http://schemas.microsoft.com/DataMashup"/>
  </ds:schemaRefs>
</ds:datastoreItem>
</file>

<file path=customXml/itemProps4.xml><?xml version="1.0" encoding="utf-8"?>
<ds:datastoreItem xmlns:ds="http://schemas.openxmlformats.org/officeDocument/2006/customXml" ds:itemID="{7960B77E-1EC7-419C-B846-30FB79DB78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88932-7c0f-4e19-9728-95e2418161fb"/>
    <ds:schemaRef ds:uri="127bf4a0-1f91-4705-be0f-8ea75b183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Cover page</vt:lpstr>
      <vt:lpstr>Table 1.1</vt:lpstr>
      <vt:lpstr>Table 1.2</vt:lpstr>
      <vt:lpstr>Table 1.3</vt:lpstr>
      <vt:lpstr>Table 1.4</vt:lpstr>
      <vt:lpstr>Table 1.5</vt:lpstr>
      <vt:lpstr>Table 2.1</vt:lpstr>
      <vt:lpstr>Table 2.2</vt:lpstr>
      <vt:lpstr>Table 2.3</vt:lpstr>
      <vt:lpstr>Table 2.4</vt:lpstr>
      <vt:lpstr>Table 2.5</vt:lpstr>
      <vt:lpstr>Table 3.1</vt:lpstr>
      <vt:lpstr>Table 3.2</vt:lpstr>
      <vt:lpstr>Table 3.3</vt:lpstr>
      <vt:lpstr>Table 4.1</vt:lpstr>
      <vt:lpstr>Table 4.2</vt:lpstr>
      <vt:lpstr>Table 4.3</vt:lpstr>
      <vt:lpstr>Table 5.1</vt:lpstr>
      <vt:lpstr>Table 5.2</vt:lpstr>
      <vt:lpstr>Table 5.3</vt:lpstr>
      <vt:lpstr>Table 6.1</vt:lpstr>
      <vt:lpstr>Table 6.2</vt:lpstr>
      <vt:lpstr>Table 6.3</vt:lpstr>
      <vt:lpstr>Table 7.1</vt:lpstr>
      <vt:lpstr>Table 7.2</vt:lpstr>
      <vt:lpstr>Table 7.3</vt:lpstr>
      <vt:lpstr>Table 8.1</vt:lpstr>
      <vt:lpstr>Table 8.2</vt:lpstr>
      <vt:lpstr>Table 8.3</vt:lpstr>
      <vt:lpstr>Table 8.4</vt:lpstr>
      <vt:lpstr>Table 8.5</vt:lpstr>
      <vt:lpstr>Table 9.1</vt:lpstr>
      <vt:lpstr>Table 9.2</vt:lpstr>
      <vt:lpstr>Table 9.3</vt:lpstr>
      <vt:lpstr>Table 9.4</vt:lpstr>
      <vt:lpstr>Table 9.5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O'NEILL,Rhys</dc:creator>
  <cp:keywords/>
  <dc:description/>
  <cp:lastModifiedBy>Rhys ONeill</cp:lastModifiedBy>
  <cp:revision/>
  <dcterms:created xsi:type="dcterms:W3CDTF">2024-03-25T00:47:38Z</dcterms:created>
  <dcterms:modified xsi:type="dcterms:W3CDTF">2026-09-30T06:49:54Z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2024-03-25T01:18:47Z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60297daa-cd8b-44c2-8d2b-349c0c3c9876</vt:lpwstr>
  </property>
  <property fmtid="{D5CDD505-2E9C-101B-9397-08002B2CF9AE}" pid="8" name="MSIP_Label_79d889eb-932f-4752-8739-64d25806ef64_ContentBits">
    <vt:lpwstr>0</vt:lpwstr>
  </property>
  <property fmtid="{D5CDD505-2E9C-101B-9397-08002B2CF9AE}" pid="9" name="ContentTypeId">
    <vt:lpwstr>0x0101003B6FA7311199A742B15667DB13F70078</vt:lpwstr>
  </property>
  <property fmtid="{D5CDD505-2E9C-101B-9397-08002B2CF9AE}" pid="10" name="MediaServiceImageTags">
    <vt:lpwstr/>
  </property>
</Properties>
</file>