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haredservicescentre-my.sharepoint.com/personal/ren_fisher_swa_gov_au/Documents/Desktop/"/>
    </mc:Choice>
  </mc:AlternateContent>
  <xr:revisionPtr revIDLastSave="0" documentId="8_{8C0CDB7F-6BA2-4E50-BB37-5037013FB976}" xr6:coauthVersionLast="47" xr6:coauthVersionMax="47" xr10:uidLastSave="{00000000-0000-0000-0000-000000000000}"/>
  <bookViews>
    <workbookView xWindow="1520" yWindow="1520" windowWidth="28800" windowHeight="15200" xr2:uid="{014A5094-C53E-485C-A295-B8098EB20A08}"/>
  </bookViews>
  <sheets>
    <sheet name="Cover page" sheetId="1" r:id="rId1"/>
    <sheet name="Table 1.1" sheetId="2" r:id="rId2"/>
    <sheet name="Table 1.2" sheetId="3" r:id="rId3"/>
    <sheet name="Table 1.3" sheetId="4" r:id="rId4"/>
    <sheet name="Table 1.4" sheetId="5" r:id="rId5"/>
    <sheet name="Table 2.1" sheetId="6" r:id="rId6"/>
    <sheet name="Table 2.2" sheetId="7" r:id="rId7"/>
    <sheet name="Table 2.3" sheetId="8" r:id="rId8"/>
    <sheet name="Table 2.4" sheetId="9" r:id="rId9"/>
    <sheet name="Table 3.1" sheetId="10" r:id="rId10"/>
    <sheet name="Table 3.2" sheetId="12" r:id="rId11"/>
    <sheet name="Table 4.1" sheetId="13" r:id="rId12"/>
    <sheet name="Table 4.2" sheetId="14" r:id="rId13"/>
    <sheet name="Table 5.1" sheetId="15" r:id="rId14"/>
    <sheet name="Table 5.2" sheetId="16" r:id="rId15"/>
    <sheet name="Table 6.1" sheetId="35" r:id="rId16"/>
    <sheet name="Table 6.2" sheetId="18" r:id="rId17"/>
    <sheet name="Table 6.3" sheetId="19" r:id="rId18"/>
    <sheet name="Table 6.4" sheetId="20" r:id="rId19"/>
    <sheet name="Table 7.1" sheetId="21" r:id="rId20"/>
    <sheet name="Table 7.2" sheetId="22" r:id="rId21"/>
    <sheet name="Table 7.3" sheetId="23" r:id="rId22"/>
    <sheet name="Table 7.4" sheetId="24" r:id="rId23"/>
    <sheet name="Table 8.1" sheetId="36" r:id="rId24"/>
    <sheet name="Table 8.2" sheetId="26" r:id="rId25"/>
    <sheet name="Table 9.1" sheetId="27" r:id="rId26"/>
    <sheet name="Table 9.2" sheetId="28" r:id="rId27"/>
    <sheet name="Table 9.3" sheetId="29" r:id="rId28"/>
    <sheet name="Table 9.4" sheetId="30" r:id="rId29"/>
  </sheets>
  <calcPr calcId="191028"/>
  <pivotCaches>
    <pivotCache cacheId="0" r:id="rId30"/>
    <pivotCache cacheId="1" r:id="rId31"/>
    <pivotCache cacheId="2" r:id="rId32"/>
    <pivotCache cacheId="3" r:id="rId33"/>
    <pivotCache cacheId="4" r:id="rId34"/>
    <pivotCache cacheId="5" r:id="rId35"/>
    <pivotCache cacheId="6" r:id="rId36"/>
    <pivotCache cacheId="7" r:id="rId37"/>
    <pivotCache cacheId="8" r:id="rId38"/>
    <pivotCache cacheId="9" r:id="rId39"/>
    <pivotCache cacheId="10" r:id="rId40"/>
    <pivotCache cacheId="11" r:id="rId41"/>
    <pivotCache cacheId="12" r:id="rId42"/>
    <pivotCache cacheId="13" r:id="rId43"/>
    <pivotCache cacheId="14" r:id="rId44"/>
    <pivotCache cacheId="15" r:id="rId45"/>
    <pivotCache cacheId="16" r:id="rId46"/>
    <pivotCache cacheId="17" r:id="rId47"/>
    <pivotCache cacheId="18" r:id="rId48"/>
    <pivotCache cacheId="19" r:id="rId49"/>
    <pivotCache cacheId="20" r:id="rId50"/>
    <pivotCache cacheId="21" r:id="rId51"/>
    <pivotCache cacheId="22" r:id="rId52"/>
    <pivotCache cacheId="23" r:id="rId53"/>
    <pivotCache cacheId="24" r:id="rId54"/>
    <pivotCache cacheId="25" r:id="rId55"/>
    <pivotCache cacheId="26" r:id="rId56"/>
    <pivotCache cacheId="27" r:id="rId5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48" i="1"/>
  <c r="A47" i="1"/>
  <c r="A53" i="1" l="1"/>
  <c r="A1" i="30" s="1"/>
  <c r="A52" i="1"/>
  <c r="A1" i="29" s="1"/>
  <c r="A51" i="1"/>
  <c r="A1" i="28" s="1"/>
  <c r="A1" i="27"/>
  <c r="A1" i="36"/>
  <c r="A21" i="1"/>
  <c r="A1" i="5" s="1"/>
  <c r="A20" i="1"/>
  <c r="A1" i="4" s="1"/>
  <c r="A19" i="1"/>
  <c r="A18" i="1"/>
  <c r="A1" i="2" s="1"/>
  <c r="A1" i="26"/>
  <c r="A45" i="1"/>
  <c r="A1" i="24" s="1"/>
  <c r="A44" i="1"/>
  <c r="A1" i="23" s="1"/>
  <c r="A40" i="1"/>
  <c r="A1" i="20" s="1"/>
  <c r="A39" i="1"/>
  <c r="A1" i="19" s="1"/>
  <c r="A35" i="1"/>
  <c r="A1" i="16" s="1"/>
  <c r="A32" i="1"/>
  <c r="A1" i="14" s="1"/>
  <c r="A29" i="1"/>
  <c r="A1" i="12" s="1"/>
  <c r="A26" i="1"/>
  <c r="A1" i="9" s="1"/>
  <c r="A25" i="1"/>
  <c r="A1" i="8" s="1"/>
  <c r="A43" i="1"/>
  <c r="A1" i="22" s="1"/>
  <c r="A42" i="1"/>
  <c r="A1" i="21" s="1"/>
  <c r="A38" i="1"/>
  <c r="A1" i="18" s="1"/>
  <c r="A37" i="1"/>
  <c r="A1" i="35" s="1"/>
  <c r="A34" i="1"/>
  <c r="A1" i="15" s="1"/>
  <c r="A31" i="1"/>
  <c r="A1" i="13" s="1"/>
  <c r="A28" i="1"/>
  <c r="A1" i="10" s="1"/>
  <c r="A24" i="1"/>
  <c r="A1" i="7" s="1"/>
  <c r="A23" i="1"/>
  <c r="A1" i="6" s="1"/>
  <c r="A1" i="3" l="1"/>
  <c r="A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C9A557-ABD8-4F72-8EC7-C083D0526C3F}" keepAlive="1" name="TIFModel" type="5" refreshedVersion="8" background="1">
    <dbPr connection="Provider=MSOLAP.8;Integrated Security=ClaimsToken;Persist Security Info=True;Initial Catalog=sobe_wowvirtualserver-5f50a120-fb06-4481-8c0e-5d2ab53762e4;Data Source=pbiazure://api.powerbi.com;MDX Compatibility=1;Safety Options=2;MDX Missing Member Mode=Error;Identity Provider=https://login.microsoftonline.com/common, https://analysis.windows.net/powerbi/api, 929d0ec0-7a41-4b1e-bc7c-b754a28bddcc;Catalog Rebound=True;Update Isolation Level=2" command="Model" commandType="1"/>
    <olapPr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
    <s v="TIFModel"/>
    <s v="{[dim_Date_Table].[Top_10_Cal_Year_Indicator].&amp;[True]}"/>
    <s v="{[dim_Date_Table].[Top_10_Fin_Year_Indicator].&amp;[True]}"/>
    <s v="{[dim_ANZSIC_3digit].[NFD_2digit_Flag].&amp;[0]}"/>
    <s v="{[dim_ANZSCO].[NFD_2digit_Flag].&amp;[0]}"/>
    <s v="{[TIF_Reporting].[Vehicle indicator].&amp;[True]}"/>
  </metadataStrings>
  <mdxMetadata count="5">
    <mdx n="0" f="s">
      <ms ns="1" c="0"/>
    </mdx>
    <mdx n="0" f="s">
      <ms ns="2" c="0"/>
    </mdx>
    <mdx n="0" f="s">
      <ms ns="3" c="0"/>
    </mdx>
    <mdx n="0" f="s">
      <ms ns="4" c="0"/>
    </mdx>
    <mdx n="0" f="s">
      <ms ns="5" c="0"/>
    </mdx>
  </mdxMetadata>
  <valueMetadata count="5">
    <bk>
      <rc t="1" v="0"/>
    </bk>
    <bk>
      <rc t="1" v="1"/>
    </bk>
    <bk>
      <rc t="1" v="2"/>
    </bk>
    <bk>
      <rc t="1" v="3"/>
    </bk>
    <bk>
      <rc t="1" v="4"/>
    </bk>
  </valueMetadata>
</metadata>
</file>

<file path=xl/sharedStrings.xml><?xml version="1.0" encoding="utf-8"?>
<sst xmlns="http://schemas.openxmlformats.org/spreadsheetml/2006/main" count="2947" uniqueCount="380">
  <si>
    <t>Published:</t>
  </si>
  <si>
    <t>This data is updated periodically. Please check the Safe Work Australia data website for the latest information.</t>
  </si>
  <si>
    <t>Reference information:</t>
  </si>
  <si>
    <t>Work-related fatalities catalogue page [Link 1]</t>
  </si>
  <si>
    <t>Australian and New Zealand Standard Industrial Classification (ANZSIC) [Link 2]</t>
  </si>
  <si>
    <t>Australian and New Zealand Standard Classification of Occupations (ANZSCO) [Link 3]</t>
  </si>
  <si>
    <t>Type of Occurrence Classification System (TOOCS) 3rd Edition [Link 4]</t>
  </si>
  <si>
    <t>Contents:</t>
  </si>
  <si>
    <t>TIF by Industry</t>
  </si>
  <si>
    <t>Link</t>
  </si>
  <si>
    <t>TIF by Occupation</t>
  </si>
  <si>
    <t>TIF by Mechanism</t>
  </si>
  <si>
    <t>TIF by Breakdown Agency</t>
  </si>
  <si>
    <t>TIF by Agency</t>
  </si>
  <si>
    <t>TIF by Demographic Characteristics</t>
  </si>
  <si>
    <t>TIF by Location</t>
  </si>
  <si>
    <t>TIF by Jurisdiction</t>
  </si>
  <si>
    <t>TIF Vehicle fatalities</t>
  </si>
  <si>
    <t>Data notes apply to this table. Click here to see notes or return to cover page.</t>
  </si>
  <si>
    <t>Top_10_Cal_Year_Indicator</t>
  </si>
  <si>
    <t>TRUE</t>
  </si>
  <si>
    <t>NFD_2digit_Flag</t>
  </si>
  <si>
    <t>0</t>
  </si>
  <si>
    <t>Fatalities (count)</t>
  </si>
  <si>
    <t>2014</t>
  </si>
  <si>
    <t>2015</t>
  </si>
  <si>
    <t>2016</t>
  </si>
  <si>
    <t>2017</t>
  </si>
  <si>
    <t>2018</t>
  </si>
  <si>
    <t>2019</t>
  </si>
  <si>
    <t>2020</t>
  </si>
  <si>
    <t>2021</t>
  </si>
  <si>
    <t>2022</t>
  </si>
  <si>
    <t>2023</t>
  </si>
  <si>
    <t>A Agriculture, forestry and fishing</t>
  </si>
  <si>
    <t>01 Agriculture</t>
  </si>
  <si>
    <t>02 Aquaculture</t>
  </si>
  <si>
    <t>03 Forestry and logging</t>
  </si>
  <si>
    <t>04 Fishing, hunting and trapping</t>
  </si>
  <si>
    <t>05 Agriculture, forestry and fishing support services</t>
  </si>
  <si>
    <t>B Mining</t>
  </si>
  <si>
    <t>06 Coal mining</t>
  </si>
  <si>
    <t>07 Oil and gas extraction</t>
  </si>
  <si>
    <t>08 Metal ore mining</t>
  </si>
  <si>
    <t>09 Non-metallic mineral mining and quarrying</t>
  </si>
  <si>
    <t>10 Exploration and other mining support services</t>
  </si>
  <si>
    <t>C Manufacturing</t>
  </si>
  <si>
    <t>11 Food product manufacturing</t>
  </si>
  <si>
    <t>12 Beverage and tobacco product manufacturing</t>
  </si>
  <si>
    <t>13 Textile, leather, clothing and footwear manufacturing</t>
  </si>
  <si>
    <t>14 Wood product manufacturing</t>
  </si>
  <si>
    <t>15 Pulp, paper and converted paper product manufacturing</t>
  </si>
  <si>
    <t>16 Printing (including the reproduction of recorded media)</t>
  </si>
  <si>
    <t>17 Petroleum and coal product manufacturing</t>
  </si>
  <si>
    <t>18 Basic chemical and chemical product manufacturing</t>
  </si>
  <si>
    <t>19 Polymer product and rubber product manufacturing</t>
  </si>
  <si>
    <t>20 Non-metallic mineral product manufacturing</t>
  </si>
  <si>
    <t>21 Primary metal and metal product manufacturing</t>
  </si>
  <si>
    <t>22 Fabricated metal product manufacturing</t>
  </si>
  <si>
    <t>23 Transport equipment manufacturing</t>
  </si>
  <si>
    <t>24 Machinery and equipment manufacturing</t>
  </si>
  <si>
    <t>25 Furniture and other manufacturing</t>
  </si>
  <si>
    <t>D Electricity, gas, water and waste services</t>
  </si>
  <si>
    <t>26 Electricity supply</t>
  </si>
  <si>
    <t>27 Gas supply</t>
  </si>
  <si>
    <t>28 Water supply, sewerage and drainage services</t>
  </si>
  <si>
    <t>29 Waste collection, treatment and disposal services</t>
  </si>
  <si>
    <t>E Construction</t>
  </si>
  <si>
    <t>30 Building construction</t>
  </si>
  <si>
    <t>31 Heavy and civil engineering construction</t>
  </si>
  <si>
    <t>32 Construction services</t>
  </si>
  <si>
    <t>F Wholesale trade</t>
  </si>
  <si>
    <t>33 Basic material wholesaling</t>
  </si>
  <si>
    <t>34 Machinery and equipment wholesaling</t>
  </si>
  <si>
    <t>35 Motor vehicle and motor vehicle parts wholesaling</t>
  </si>
  <si>
    <t>36 Grocery, liquor and tobacco product wholesaling</t>
  </si>
  <si>
    <t>37 Other goods wholesaling</t>
  </si>
  <si>
    <t>38 Commission-based wholesaling</t>
  </si>
  <si>
    <t>G Retail trade</t>
  </si>
  <si>
    <t>39 Motor vehicle and motor vehicle parts retailing</t>
  </si>
  <si>
    <t>40 Fuel retailing</t>
  </si>
  <si>
    <t>41 Food retailing</t>
  </si>
  <si>
    <t>42 Other store-based retailing</t>
  </si>
  <si>
    <t>43 Non-store retailing and retail commission-based buying and/or selling</t>
  </si>
  <si>
    <t>H Accommodation and food services</t>
  </si>
  <si>
    <t>44 Accommodation</t>
  </si>
  <si>
    <t>45 Food and beverage services</t>
  </si>
  <si>
    <t>I Transport, postal and warehousing</t>
  </si>
  <si>
    <t>46 Road transport</t>
  </si>
  <si>
    <t>47 Rail transport</t>
  </si>
  <si>
    <t>48 Water transport</t>
  </si>
  <si>
    <t>49 Air and space transport</t>
  </si>
  <si>
    <t>50 Other transport</t>
  </si>
  <si>
    <t>51 Postal and courier pick-up and delivery services</t>
  </si>
  <si>
    <t>52 Transport support services</t>
  </si>
  <si>
    <t>53 Warehousing and storage services</t>
  </si>
  <si>
    <t>J Information media and telecommunications</t>
  </si>
  <si>
    <t>54 Publishing (except internet and music publishing)</t>
  </si>
  <si>
    <t>55 Motion picture and sound recording activities</t>
  </si>
  <si>
    <t>56 Broadcasting (except internet)</t>
  </si>
  <si>
    <t>57 Internet publishing and broadcasting</t>
  </si>
  <si>
    <t>58 Telecommunications services</t>
  </si>
  <si>
    <t>59 Internet service providers, web search portals and data processing services</t>
  </si>
  <si>
    <t>60 Library and other information services</t>
  </si>
  <si>
    <t>K Financial and insurance services</t>
  </si>
  <si>
    <t>62 Finance</t>
  </si>
  <si>
    <t>63 Insurance and superannuation funds</t>
  </si>
  <si>
    <t>64 Auxiliary finance and insurance services</t>
  </si>
  <si>
    <t>L Rental, hiring and real estate services</t>
  </si>
  <si>
    <t>66 Rental and hiring services (except real estate)</t>
  </si>
  <si>
    <t>67 Property operators and real estate services</t>
  </si>
  <si>
    <t>M Professional, scientific and technical services</t>
  </si>
  <si>
    <t>69 Professional, scientific and technical services (except computer system design and related services)</t>
  </si>
  <si>
    <t>70 Computer system design and related services</t>
  </si>
  <si>
    <t>N Administrative and support services</t>
  </si>
  <si>
    <t>72 Administrative services</t>
  </si>
  <si>
    <t>73 Building cleaning, pest control and other support services</t>
  </si>
  <si>
    <t>O Public administration and safety</t>
  </si>
  <si>
    <t>75 Public administration</t>
  </si>
  <si>
    <t>76 Defence</t>
  </si>
  <si>
    <t>77 Public order, safety and regulatory services</t>
  </si>
  <si>
    <t>P Education and training</t>
  </si>
  <si>
    <t>80 Preschool and school education</t>
  </si>
  <si>
    <t>81 Tertiary education</t>
  </si>
  <si>
    <t>82 Adult, community and other education</t>
  </si>
  <si>
    <t>Q Health care and social assistance</t>
  </si>
  <si>
    <t>84 Hospitals</t>
  </si>
  <si>
    <t>85 Medical and other health care services</t>
  </si>
  <si>
    <t>86 Residential care services</t>
  </si>
  <si>
    <t>87 Social assistance services</t>
  </si>
  <si>
    <t>R Arts and recreation services</t>
  </si>
  <si>
    <t>89 Heritage activities</t>
  </si>
  <si>
    <t>90 Creative and performing arts activities</t>
  </si>
  <si>
    <t>91 Sports and recreation activities</t>
  </si>
  <si>
    <t>92 Gambling activities</t>
  </si>
  <si>
    <t>S Other services</t>
  </si>
  <si>
    <t>94 Repair and maintenance</t>
  </si>
  <si>
    <t>95 Personal care and other services</t>
  </si>
  <si>
    <t>96 Private households employing staff and undifferentiated goods and service-producing activities of households for own use</t>
  </si>
  <si>
    <t>Total</t>
  </si>
  <si>
    <t>Fatalities (rate)</t>
  </si>
  <si>
    <t>NP</t>
  </si>
  <si>
    <t>Top_10_Fin_Year_Indicator</t>
  </si>
  <si>
    <t>2013-14</t>
  </si>
  <si>
    <t>2014-15</t>
  </si>
  <si>
    <t>2015-16</t>
  </si>
  <si>
    <t>2016-17</t>
  </si>
  <si>
    <t>2017-18</t>
  </si>
  <si>
    <t>2018-19</t>
  </si>
  <si>
    <t>2019-20</t>
  </si>
  <si>
    <t>2020-21</t>
  </si>
  <si>
    <t>2021-22</t>
  </si>
  <si>
    <t>2022-23</t>
  </si>
  <si>
    <t>1 Managers</t>
  </si>
  <si>
    <t>11 Chief executives, general managers and legislators</t>
  </si>
  <si>
    <t>12 Farmers and farm managers</t>
  </si>
  <si>
    <t>13 Specialist managers</t>
  </si>
  <si>
    <t>14 Hospitality, retail and service managers</t>
  </si>
  <si>
    <t>2 Professionals</t>
  </si>
  <si>
    <t>21 Arts and media professionals</t>
  </si>
  <si>
    <t>22 Business, human resource and marketing professionals</t>
  </si>
  <si>
    <t>23 Design, engineering, science and transport professionals</t>
  </si>
  <si>
    <t>24 Education professionals</t>
  </si>
  <si>
    <t>25 Health professionals</t>
  </si>
  <si>
    <t>26 ICT professionals</t>
  </si>
  <si>
    <t>27 Legal, social and welfare professionals</t>
  </si>
  <si>
    <t>3 Technicians and trades workers</t>
  </si>
  <si>
    <t>31 Engineering, ICT and science technicians</t>
  </si>
  <si>
    <t>32 Automotive and engineering trades workers</t>
  </si>
  <si>
    <t>33 Construction trades workers</t>
  </si>
  <si>
    <t>34 Electrotechnology and telecommunications trades workers</t>
  </si>
  <si>
    <t>35 Food trades workers</t>
  </si>
  <si>
    <t>36 Skilled animal and horticultural workers</t>
  </si>
  <si>
    <t>39 Other technicians and trades workers</t>
  </si>
  <si>
    <t>4 Community and personal service workers</t>
  </si>
  <si>
    <t>41 Health and welfare support workers</t>
  </si>
  <si>
    <t>42 Carers and aides</t>
  </si>
  <si>
    <t>43 Hospitality workers</t>
  </si>
  <si>
    <t>44 Protective service workers</t>
  </si>
  <si>
    <t>45 Sports and personal service workers</t>
  </si>
  <si>
    <t>5 Clerical and administrative workers</t>
  </si>
  <si>
    <t>51 Office managers and program administrators</t>
  </si>
  <si>
    <t>52 Personal assistants and secretaries</t>
  </si>
  <si>
    <t>53 General clerical workers</t>
  </si>
  <si>
    <t>54 Inquiry clerks and receptionists</t>
  </si>
  <si>
    <t>55 Numerical clerks</t>
  </si>
  <si>
    <t>56 Clerical and office support workers</t>
  </si>
  <si>
    <t>59 Other clerical and administrative workers</t>
  </si>
  <si>
    <t>6 Sales workers</t>
  </si>
  <si>
    <t>61 Sales representatives and agents</t>
  </si>
  <si>
    <t>62 Sales assistants and salespersons</t>
  </si>
  <si>
    <t>63 Sales support workers</t>
  </si>
  <si>
    <t>7 Machinery operators and drivers</t>
  </si>
  <si>
    <t>71 Machine and stationary plant operators</t>
  </si>
  <si>
    <t>72 Mobile plant operators</t>
  </si>
  <si>
    <t>73 Road and rail drivers</t>
  </si>
  <si>
    <t>74 Storepersons</t>
  </si>
  <si>
    <t>8 Labourers</t>
  </si>
  <si>
    <t>81 Cleaners and laundry workers</t>
  </si>
  <si>
    <t>82 Construction and mining labourers</t>
  </si>
  <si>
    <t>83 Factory process workers</t>
  </si>
  <si>
    <t>84 Farm, forestry and garden workers</t>
  </si>
  <si>
    <t>85 Food preparation assistants</t>
  </si>
  <si>
    <t>89 Other labourers</t>
  </si>
  <si>
    <t>0 Falls, trips and slips of a person</t>
  </si>
  <si>
    <t>01 Falls from a height</t>
  </si>
  <si>
    <t>02 Falls on the same level</t>
  </si>
  <si>
    <t>03 Stepping, kneeling or sitting on objects</t>
  </si>
  <si>
    <t>1 Hitting objects with a part of the body</t>
  </si>
  <si>
    <t>11 Hitting stationary objects</t>
  </si>
  <si>
    <t>12 Hitting moving objects</t>
  </si>
  <si>
    <t>13 Rubbing and chafing</t>
  </si>
  <si>
    <t>2 Being hit by moving objects</t>
  </si>
  <si>
    <t>21 Being hit by falling objects</t>
  </si>
  <si>
    <t>22 Being bitten by an animal</t>
  </si>
  <si>
    <t>23 Being hit by an animal</t>
  </si>
  <si>
    <t>24 Being hit by a person accidentally</t>
  </si>
  <si>
    <t>25 Being trapped by moving machinery or equipment</t>
  </si>
  <si>
    <t>26 Being trapped between stationary and moving objects</t>
  </si>
  <si>
    <t>27 Exposure to mechanical vibration</t>
  </si>
  <si>
    <t>28 Being hit by moving objects</t>
  </si>
  <si>
    <t>29 Being assaulted by a person or persons</t>
  </si>
  <si>
    <t>3 Sound and pressure</t>
  </si>
  <si>
    <t>31 Exposure to single, sudden sound</t>
  </si>
  <si>
    <t>32 Long term exposure to sounds</t>
  </si>
  <si>
    <t>38 Explosion</t>
  </si>
  <si>
    <t>39 Other variations in pressure</t>
  </si>
  <si>
    <t>4 Body stressing</t>
  </si>
  <si>
    <t>41 Muscular stress while lifting, carrying, or putting down objects</t>
  </si>
  <si>
    <t>42 Muscular stress while handling objects other than lifting, carrying or putting down</t>
  </si>
  <si>
    <t>43 Muscular stress with no objects being handled</t>
  </si>
  <si>
    <t>44 Repetitive movement, low muscle loading</t>
  </si>
  <si>
    <t>5 Heat, electricity and other environmental factors</t>
  </si>
  <si>
    <t>51 Contact with hot objects</t>
  </si>
  <si>
    <t>52 Contact with cold objects</t>
  </si>
  <si>
    <t>53 Exposure to environmental heat</t>
  </si>
  <si>
    <t>54 Exposure to environmental cold</t>
  </si>
  <si>
    <t>55 Exposure to non-ionising radiation</t>
  </si>
  <si>
    <t>56 Exposure to ionising radiation</t>
  </si>
  <si>
    <t>57 Contact with electricity</t>
  </si>
  <si>
    <t>58 Drowning/immersion</t>
  </si>
  <si>
    <t>59 Exposure to other and unspecified environmental factors</t>
  </si>
  <si>
    <t>6 Chemicals and other substances</t>
  </si>
  <si>
    <t>61 Single contact with chemical or substance</t>
  </si>
  <si>
    <t>62 Long term contact with chemicals or substances</t>
  </si>
  <si>
    <t>63 Insect and spider bites and stings</t>
  </si>
  <si>
    <t>64 Contact with poisonous parts of plant or marine life</t>
  </si>
  <si>
    <t>69 Other and unspecified contact with chemical or substance</t>
  </si>
  <si>
    <t>7 Biological factors</t>
  </si>
  <si>
    <t>71 Contact with, or exposure to, biological factors of non-human origin</t>
  </si>
  <si>
    <t>72 Contact with, or exposure to, biological factors of human origin</t>
  </si>
  <si>
    <t>79 Contact with, or exposure to, biological factors of unknown origin</t>
  </si>
  <si>
    <t>8 Mental stress</t>
  </si>
  <si>
    <t>80 Sexual harassment</t>
  </si>
  <si>
    <t>81 Exposure to a traumatic event</t>
  </si>
  <si>
    <t>82 Exposure to workplace or occupational violence</t>
  </si>
  <si>
    <t>83 Other harassment not further defined</t>
  </si>
  <si>
    <t>84 Work pressure</t>
  </si>
  <si>
    <t>85 Suicide or attempted suicide</t>
  </si>
  <si>
    <t>86 Other mental stress factors</t>
  </si>
  <si>
    <t>87 Work related harassment and/or workplace bullying</t>
  </si>
  <si>
    <t>88 Racial harassment</t>
  </si>
  <si>
    <t>89 Mental stress related to novel coronavirus (COVID-19)</t>
  </si>
  <si>
    <t>8_ Mental stress not further defined</t>
  </si>
  <si>
    <t>9 Vehicle incidents and other</t>
  </si>
  <si>
    <t>91 Slide or cave-in</t>
  </si>
  <si>
    <t>92 Vehicle incident</t>
  </si>
  <si>
    <t>93 Rollover</t>
  </si>
  <si>
    <t>98 Other and multiple mechanisms of incident</t>
  </si>
  <si>
    <t>99 Unspecified mechanisms of incident</t>
  </si>
  <si>
    <t>1 Machinery and (mainly) fixed plant</t>
  </si>
  <si>
    <t>11 Cutting, slicing, sawing machinery</t>
  </si>
  <si>
    <t>12 Crushing, pressing, rolling machinery</t>
  </si>
  <si>
    <t>13 Heating, cooking, baking equipment</t>
  </si>
  <si>
    <t>14 Cooling refrigeration plant and equipment</t>
  </si>
  <si>
    <t>15 Conveyors and lifting plant</t>
  </si>
  <si>
    <t>16 Electrical installation</t>
  </si>
  <si>
    <t>17 Radiation-based equipment</t>
  </si>
  <si>
    <t>18 Filling and bottling/packaging plant</t>
  </si>
  <si>
    <t>19 Other plant and machinery</t>
  </si>
  <si>
    <t>2 Mobile plant and transport</t>
  </si>
  <si>
    <t>21 Self-propelled plant</t>
  </si>
  <si>
    <t>22 Semi-portable plant</t>
  </si>
  <si>
    <t>23 Other mobile plant</t>
  </si>
  <si>
    <t>24 Road transport</t>
  </si>
  <si>
    <t>25 Rail transport</t>
  </si>
  <si>
    <t>26 Air transport</t>
  </si>
  <si>
    <t>27 Water transport</t>
  </si>
  <si>
    <t>29 Other transport</t>
  </si>
  <si>
    <t>3 Powered equipment, tools and appliances</t>
  </si>
  <si>
    <t>31 Workshop and worksite tools and equipment</t>
  </si>
  <si>
    <t>32 Kitchen and domestic equipment</t>
  </si>
  <si>
    <t>33 Office and electronic equipment</t>
  </si>
  <si>
    <t>34 Garden and outdoor powered equipment</t>
  </si>
  <si>
    <t>35 Pressure-based equipment not covered elsewhere</t>
  </si>
  <si>
    <t>39 Other powered equipment, tools and appliances</t>
  </si>
  <si>
    <t>4 Non-powered handtools, appliances and equipment</t>
  </si>
  <si>
    <t>41 Handtools, non-powered, edged</t>
  </si>
  <si>
    <t>42 Other handtools</t>
  </si>
  <si>
    <t>43 Fastening, packing and packaging equipment</t>
  </si>
  <si>
    <t>44 Furniture and fittings</t>
  </si>
  <si>
    <t>45 Other utensils</t>
  </si>
  <si>
    <t>46 Ladders, mobile ramps and stairways, and scaffolding</t>
  </si>
  <si>
    <t>49 Other non-powered equipment</t>
  </si>
  <si>
    <t>5 Chemicals and chemical products</t>
  </si>
  <si>
    <t>51 Nominated chemicals</t>
  </si>
  <si>
    <t>52 Other basic chemicals</t>
  </si>
  <si>
    <t>53 Chemical products</t>
  </si>
  <si>
    <t>54 Immunobiologicals</t>
  </si>
  <si>
    <t>6 Materials and substances</t>
  </si>
  <si>
    <t>61 Non-metallic minerals and substances</t>
  </si>
  <si>
    <t>62 Other materials and objects</t>
  </si>
  <si>
    <t>63 Other substances</t>
  </si>
  <si>
    <t>7 Environmental agencies</t>
  </si>
  <si>
    <t>71 Outdoor environment</t>
  </si>
  <si>
    <t>72 Indoor environment</t>
  </si>
  <si>
    <t>73/74 Underground environment</t>
  </si>
  <si>
    <t>8 Animal, human and biological agencies</t>
  </si>
  <si>
    <t>81 Live four-legged animals</t>
  </si>
  <si>
    <t>82 Other live animals</t>
  </si>
  <si>
    <t>83 Non-living animals</t>
  </si>
  <si>
    <t>84 Human agencies</t>
  </si>
  <si>
    <t>85 Biological agencies</t>
  </si>
  <si>
    <t>9 Other and unspecified agencies</t>
  </si>
  <si>
    <t>91 Non-physical agencies</t>
  </si>
  <si>
    <t>99 Other and unspecified agencies</t>
  </si>
  <si>
    <t>Under 25</t>
  </si>
  <si>
    <t>Male</t>
  </si>
  <si>
    <t>Female</t>
  </si>
  <si>
    <t>25-34</t>
  </si>
  <si>
    <t>35-44</t>
  </si>
  <si>
    <t>45-54</t>
  </si>
  <si>
    <t>55-64</t>
  </si>
  <si>
    <t>65 and over</t>
  </si>
  <si>
    <t>New South Wales</t>
  </si>
  <si>
    <t>Victoria</t>
  </si>
  <si>
    <t>Queensland</t>
  </si>
  <si>
    <t>South Australia</t>
  </si>
  <si>
    <t>Western Australia</t>
  </si>
  <si>
    <t>Tasmania</t>
  </si>
  <si>
    <t>Northern Territory</t>
  </si>
  <si>
    <t>Australian Capital Territory</t>
  </si>
  <si>
    <t>Not on a public road</t>
  </si>
  <si>
    <t>Aircraft incidents</t>
  </si>
  <si>
    <t>Commonwealth</t>
  </si>
  <si>
    <t>On a public road</t>
  </si>
  <si>
    <t>Vehicle indicator</t>
  </si>
  <si>
    <t>Vehicle involved</t>
  </si>
  <si>
    <t>Agriculture vehicle</t>
  </si>
  <si>
    <t>Aircraft</t>
  </si>
  <si>
    <t>Heavy vehicle</t>
  </si>
  <si>
    <t>Lifting and moving vehicle </t>
  </si>
  <si>
    <t>Light vehicle</t>
  </si>
  <si>
    <t>Motorbike and scooter</t>
  </si>
  <si>
    <t>Watercraft</t>
  </si>
  <si>
    <t>Other vehicle</t>
  </si>
  <si>
    <t>Unknown</t>
  </si>
  <si>
    <t>Not applicable</t>
  </si>
  <si>
    <t>Checking property/livestock</t>
  </si>
  <si>
    <t>Construction</t>
  </si>
  <si>
    <t>Crop dusting/weed spraying</t>
  </si>
  <si>
    <t>Driver/passenger when transporting freight/people</t>
  </si>
  <si>
    <t>Entering/exiting vehicle</t>
  </si>
  <si>
    <t>Fishing/trawling</t>
  </si>
  <si>
    <t>Gardening/landscaping</t>
  </si>
  <si>
    <t>Loading/unloading vehicle</t>
  </si>
  <si>
    <t>Mowing/harvesting</t>
  </si>
  <si>
    <t>Mustering/herding</t>
  </si>
  <si>
    <t>Repair/maintenance of vehicle</t>
  </si>
  <si>
    <t>Repair/maintenance other or unspecified</t>
  </si>
  <si>
    <t>Spectating</t>
  </si>
  <si>
    <t>Surveying</t>
  </si>
  <si>
    <t>Temporarily out of vehicle</t>
  </si>
  <si>
    <t>Tour/recreation</t>
  </si>
  <si>
    <t>Traffic control/road work</t>
  </si>
  <si>
    <t>Training</t>
  </si>
  <si>
    <t>Waterbombing/firefighting</t>
  </si>
  <si>
    <t>Other farm maintenance or activity</t>
  </si>
  <si>
    <t>Other work-related activity</t>
  </si>
  <si>
    <t>Other non-work-related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</si>
</sst>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9"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u/>
      <sz val="11"/>
      <color rgb="FF0000FF"/>
      <name val="Aptos Narrow"/>
      <family val="2"/>
      <scheme val="minor"/>
    </font>
    <font>
      <i/>
      <sz val="11"/>
      <color theme="1"/>
      <name val="Aptos Narrow"/>
      <family val="2"/>
      <scheme val="minor"/>
    </font>
    <font>
      <b/>
      <i/>
      <sz val="12"/>
      <color rgb="FFE71D31"/>
      <name val="Aptos Narrow"/>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0" applyNumberFormat="0" applyFill="0" applyBorder="0" applyAlignment="0" applyProtection="0"/>
  </cellStyleXfs>
  <cellXfs count="23">
    <xf numFmtId="0" fontId="0" fillId="0" borderId="0" xfId="0"/>
    <xf numFmtId="0" fontId="0" fillId="0" borderId="0" xfId="0" pivotButton="1"/>
    <xf numFmtId="0" fontId="0" fillId="2" borderId="0" xfId="0" applyFill="1"/>
    <xf numFmtId="0" fontId="1" fillId="2" borderId="1" xfId="1" applyFill="1"/>
    <xf numFmtId="0" fontId="4" fillId="2" borderId="0" xfId="0" applyFont="1" applyFill="1"/>
    <xf numFmtId="0" fontId="2" fillId="2" borderId="2" xfId="2" applyFill="1"/>
    <xf numFmtId="0" fontId="5" fillId="2" borderId="0" xfId="3" applyFill="1"/>
    <xf numFmtId="0" fontId="3" fillId="2" borderId="0" xfId="0" applyFont="1" applyFill="1" applyAlignment="1">
      <alignment horizontal="left" indent="1"/>
    </xf>
    <xf numFmtId="0" fontId="7" fillId="2" borderId="0" xfId="0" applyFont="1" applyFill="1" applyAlignment="1">
      <alignment horizontal="left" indent="2"/>
    </xf>
    <xf numFmtId="0" fontId="2" fillId="0" borderId="2" xfId="2"/>
    <xf numFmtId="0" fontId="5" fillId="0" borderId="0" xfId="3"/>
    <xf numFmtId="165" fontId="0" fillId="0" borderId="0" xfId="0" applyNumberFormat="1" applyAlignment="1">
      <alignment horizontal="right"/>
    </xf>
    <xf numFmtId="1" fontId="0" fillId="0" borderId="0" xfId="0" applyNumberFormat="1" applyAlignment="1">
      <alignment horizontal="right"/>
    </xf>
    <xf numFmtId="1"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xf>
    <xf numFmtId="0" fontId="0" fillId="0" borderId="0" xfId="0" applyAlignment="1">
      <alignment horizontal="left" indent="1"/>
    </xf>
    <xf numFmtId="0" fontId="6" fillId="2" borderId="0" xfId="3" applyFont="1" applyFill="1" applyAlignment="1">
      <alignment horizontal="left" vertical="top"/>
    </xf>
    <xf numFmtId="0" fontId="6" fillId="2" borderId="0" xfId="0" applyFont="1" applyFill="1"/>
    <xf numFmtId="0" fontId="7" fillId="0" borderId="0" xfId="0" applyFont="1" applyAlignment="1">
      <alignment horizontal="left" indent="2"/>
    </xf>
    <xf numFmtId="164" fontId="8" fillId="2" borderId="0" xfId="0" applyNumberFormat="1" applyFont="1" applyFill="1" applyAlignment="1">
      <alignment horizontal="left"/>
    </xf>
    <xf numFmtId="0" fontId="3" fillId="2" borderId="0" xfId="0" applyFont="1" applyFill="1"/>
  </cellXfs>
  <cellStyles count="4">
    <cellStyle name="Heading 1" xfId="1" builtinId="16"/>
    <cellStyle name="Heading 2" xfId="2" builtinId="17"/>
    <cellStyle name="Hyperlink" xfId="3" builtinId="8"/>
    <cellStyle name="Normal" xfId="0" builtinId="0"/>
  </cellStyles>
  <dxfs count="144">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s>
  <tableStyles count="0" defaultTableStyle="TableStyleMedium2" defaultPivotStyle="PivotStyleLight16"/>
  <colors>
    <mruColors>
      <color rgb="FFE71D3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pivotCacheDefinition" Target="pivotCache/pivotCacheDefinition21.xml"/><Relationship Id="rId55" Type="http://schemas.openxmlformats.org/officeDocument/2006/relationships/pivotCacheDefinition" Target="pivotCache/pivotCacheDefinition2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3" Type="http://schemas.openxmlformats.org/officeDocument/2006/relationships/pivotCacheDefinition" Target="pivotCache/pivotCacheDefinition24.xml"/><Relationship Id="rId58" Type="http://schemas.openxmlformats.org/officeDocument/2006/relationships/theme" Target="theme/theme1.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56" Type="http://schemas.openxmlformats.org/officeDocument/2006/relationships/pivotCacheDefinition" Target="pivotCache/pivotCacheDefinition27.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pivotCacheDefinition" Target="pivotCache/pivotCacheDefinition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59" Type="http://schemas.openxmlformats.org/officeDocument/2006/relationships/connections" Target="connections.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pivotCacheDefinition" Target="pivotCache/pivotCacheDefinition12.xml"/><Relationship Id="rId54" Type="http://schemas.openxmlformats.org/officeDocument/2006/relationships/pivotCacheDefinition" Target="pivotCache/pivotCacheDefinition25.xml"/><Relationship Id="rId62"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pivotCacheDefinition" Target="pivotCache/pivotCacheDefinition20.xml"/><Relationship Id="rId57" Type="http://schemas.openxmlformats.org/officeDocument/2006/relationships/pivotCacheDefinition" Target="pivotCache/pivotCacheDefinition28.xml"/><Relationship Id="rId10" Type="http://schemas.openxmlformats.org/officeDocument/2006/relationships/worksheet" Target="worksheets/sheet10.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pivotCacheDefinition" Target="pivotCache/pivotCacheDefinition23.xml"/><Relationship Id="rId60" Type="http://schemas.openxmlformats.org/officeDocument/2006/relationships/styles" Target="styles.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100853</xdr:rowOff>
    </xdr:from>
    <xdr:to>
      <xdr:col>0</xdr:col>
      <xdr:colOff>4921973</xdr:colOff>
      <xdr:row>5</xdr:row>
      <xdr:rowOff>0</xdr:rowOff>
    </xdr:to>
    <xdr:pic>
      <xdr:nvPicPr>
        <xdr:cNvPr id="2" name="Graphic 1">
          <a:extLst>
            <a:ext uri="{FF2B5EF4-FFF2-40B4-BE49-F238E27FC236}">
              <a16:creationId xmlns:a16="http://schemas.microsoft.com/office/drawing/2014/main" id="{EE2741CE-DBC5-48B6-9ABC-F283B8CE0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58588"/>
          <a:ext cx="4921973" cy="672353"/>
        </a:xfrm>
        <a:prstGeom prst="rect">
          <a:avLst/>
        </a:prstGeom>
      </xdr:spPr>
    </xdr:pic>
    <xdr:clientData/>
  </xdr:twoCellAnchor>
  <xdr:twoCellAnchor>
    <xdr:from>
      <xdr:col>2</xdr:col>
      <xdr:colOff>11205</xdr:colOff>
      <xdr:row>0</xdr:row>
      <xdr:rowOff>227700</xdr:rowOff>
    </xdr:from>
    <xdr:to>
      <xdr:col>21</xdr:col>
      <xdr:colOff>4817</xdr:colOff>
      <xdr:row>76</xdr:row>
      <xdr:rowOff>127000</xdr:rowOff>
    </xdr:to>
    <xdr:sp macro="" textlink="">
      <xdr:nvSpPr>
        <xdr:cNvPr id="3" name="TextBox 2">
          <a:extLst>
            <a:ext uri="{FF2B5EF4-FFF2-40B4-BE49-F238E27FC236}">
              <a16:creationId xmlns:a16="http://schemas.microsoft.com/office/drawing/2014/main" id="{9DFFF88A-DDBF-4E2A-9DC4-5A7605A58FF2}"/>
            </a:ext>
          </a:extLst>
        </xdr:cNvPr>
        <xdr:cNvSpPr txBox="1"/>
      </xdr:nvSpPr>
      <xdr:spPr>
        <a:xfrm>
          <a:off x="7745505" y="227700"/>
          <a:ext cx="12179262" cy="1392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solidFill>
                <a:schemeClr val="dk1"/>
              </a:solidFill>
              <a:effectLst/>
              <a:latin typeface="+mj-lt"/>
              <a:ea typeface="+mn-ea"/>
              <a:cs typeface="+mn-cs"/>
            </a:rPr>
            <a:t>Background:</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Safe Work Australia (SWA) compiles the Work-related Traumatic Injury Fatalities Database (TIF). This database captures information on all work-related traumatic injury fatalities in Australia, explicitly excluding deaths resulting from diseases, natural causes and suicides. This data is initially collected as information from media reports (preliminary data), then finalised annually using information sourced from workers’ compensation data, fatality notifications to Australia’s Work Health and Safety (WHS) authorities and the National Coronial Information System (finalised data).  </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Please see the SWA Data site </a:t>
          </a:r>
          <a:r>
            <a:rPr lang="en-AU" sz="1100" u="sng">
              <a:solidFill>
                <a:srgbClr val="0000FF"/>
              </a:solidFill>
              <a:effectLst/>
              <a:latin typeface="+mn-lt"/>
              <a:ea typeface="+mn-ea"/>
              <a:cs typeface="+mn-cs"/>
            </a:rPr>
            <a:t>Work-related fatalities catalogue page [Link 1]</a:t>
          </a:r>
          <a:r>
            <a:rPr lang="en-AU" sz="1100">
              <a:solidFill>
                <a:schemeClr val="dk1"/>
              </a:solidFill>
              <a:effectLst/>
              <a:latin typeface="+mn-lt"/>
              <a:ea typeface="+mn-ea"/>
              <a:cs typeface="+mn-cs"/>
            </a:rPr>
            <a:t> for detailed information regarding this release.</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All data provided in the </a:t>
          </a:r>
          <a:r>
            <a:rPr lang="en-AU" sz="1100" b="0" i="1">
              <a:solidFill>
                <a:schemeClr val="dk1"/>
              </a:solidFill>
              <a:effectLst/>
              <a:latin typeface="+mn-lt"/>
              <a:ea typeface="+mn-ea"/>
              <a:cs typeface="+mn-cs"/>
            </a:rPr>
            <a:t>TIF detailed data file</a:t>
          </a:r>
          <a:r>
            <a:rPr lang="en-AU" sz="1100" b="0" i="0">
              <a:solidFill>
                <a:schemeClr val="dk1"/>
              </a:solidFill>
              <a:effectLst/>
              <a:latin typeface="+mn-lt"/>
              <a:ea typeface="+mn-ea"/>
              <a:cs typeface="+mn-cs"/>
            </a:rPr>
            <a:t> are derived from the TIF and present finalised data for workers fatally injured while conducting a work activity. These data have been aggregated by calendar year and financial year for the most currently available 10-year period (where data is available).</a:t>
          </a:r>
        </a:p>
        <a:p>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Please be aware of the footnotes below with respect to specific content provided:  </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j-lt"/>
              <a:ea typeface="+mn-ea"/>
              <a:cs typeface="+mn-cs"/>
            </a:rPr>
            <a:t>All Tables:</a:t>
          </a:r>
        </a:p>
        <a:p>
          <a:pPr marL="171450" lvl="0" indent="-171450">
            <a:buFont typeface="Arial" panose="020B0604020202020204" pitchFamily="34" charset="0"/>
            <a:buChar char="•"/>
          </a:pPr>
          <a:r>
            <a:rPr lang="en-AU"/>
            <a:t>The scope of this collection includes all persons: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who were traumatically, fatally injured.</a:t>
          </a:r>
          <a:endParaRPr lang="en-AU" sz="1100">
            <a:solidFill>
              <a:sysClr val="windowText" lastClr="000000"/>
            </a:solidFill>
            <a:effectLst/>
            <a:latin typeface="+mn-lt"/>
            <a:ea typeface="+mn-ea"/>
            <a:cs typeface="+mn-cs"/>
          </a:endParaRPr>
        </a:p>
        <a:p>
          <a:pPr marL="628650" lvl="1" indent="-171450">
            <a:buFont typeface="Courier New" panose="02070309020205020404" pitchFamily="49" charset="0"/>
            <a:buChar char="o"/>
          </a:pPr>
          <a:r>
            <a:rPr lang="en-AU" sz="1100" b="0" i="0">
              <a:solidFill>
                <a:schemeClr val="dk1"/>
              </a:solidFill>
              <a:effectLst/>
              <a:latin typeface="+mn-lt"/>
              <a:ea typeface="+mn-ea"/>
              <a:cs typeface="+mn-cs"/>
            </a:rPr>
            <a:t>whose injuries occurred while they were working (including unpaid volunteers, family workers, persons undertaking work experience and defence force personnel), and </a:t>
          </a:r>
        </a:p>
        <a:p>
          <a:pPr marL="628650" lvl="1" indent="-171450">
            <a:buFont typeface="Courier New" panose="02070309020205020404" pitchFamily="49" charset="0"/>
            <a:buChar char="o"/>
          </a:pPr>
          <a:r>
            <a:rPr lang="en-AU" sz="1100" i="0">
              <a:solidFill>
                <a:sysClr val="windowText" lastClr="000000"/>
              </a:solidFill>
              <a:effectLst/>
              <a:latin typeface="+mn-lt"/>
              <a:ea typeface="+mn-ea"/>
              <a:cs typeface="+mn-cs"/>
            </a:rPr>
            <a:t>whose injuries occurred in an incident that took place in Australian territories or territorial sea.</a:t>
          </a:r>
        </a:p>
        <a:p>
          <a:pPr marL="628650" lvl="1" indent="-171450">
            <a:buFont typeface="Courier New" panose="02070309020205020404" pitchFamily="49" charset="0"/>
            <a:buChar char="o"/>
          </a:pPr>
          <a:r>
            <a:rPr lang="en-AU" sz="1100" b="0" i="0">
              <a:solidFill>
                <a:schemeClr val="dk1"/>
              </a:solidFill>
              <a:effectLst/>
              <a:latin typeface="+mn-lt"/>
              <a:ea typeface="+mn-ea"/>
              <a:cs typeface="+mn-cs"/>
            </a:rPr>
            <a:t>For more information about the scope, see the</a:t>
          </a:r>
          <a:r>
            <a:rPr lang="en-AU" baseline="0"/>
            <a:t> </a:t>
          </a:r>
          <a:r>
            <a:rPr lang="en-AU" sz="1100" u="sng">
              <a:solidFill>
                <a:srgbClr val="0000FF"/>
              </a:solidFill>
              <a:effectLst/>
              <a:latin typeface="+mn-lt"/>
              <a:ea typeface="+mn-ea"/>
              <a:cs typeface="+mn-cs"/>
            </a:rPr>
            <a:t>Work-related fatalities catalogue page [Link 1]</a:t>
          </a:r>
          <a:r>
            <a:rPr lang="en-AU" sz="1100">
              <a:solidFill>
                <a:srgbClr val="0000FF"/>
              </a:solidFill>
              <a:effectLst/>
              <a:latin typeface="+mn-lt"/>
              <a:ea typeface="+mn-ea"/>
              <a:cs typeface="+mn-cs"/>
            </a:rPr>
            <a:t> </a:t>
          </a:r>
          <a:endParaRPr lang="en-AU"/>
        </a:p>
        <a:p>
          <a:pPr marL="171450" lvl="0" indent="-171450">
            <a:buFont typeface="Arial" panose="020B0604020202020204" pitchFamily="34" charset="0"/>
            <a:buChar char="•"/>
          </a:pPr>
          <a:r>
            <a:rPr lang="en-AU" sz="1100" b="0" i="0" u="none" strike="noStrike" baseline="0">
              <a:solidFill>
                <a:schemeClr val="dk1"/>
              </a:solidFill>
              <a:latin typeface="+mn-lt"/>
              <a:ea typeface="+mn-ea"/>
              <a:cs typeface="+mn-cs"/>
            </a:rPr>
            <a:t>Historical data is also updated annually (along with the newest year) as additional information from finalised coroners' reports and workers’ compensation claims becomes available.</a:t>
          </a:r>
        </a:p>
        <a:p>
          <a:pPr marL="171450" lvl="0" indent="-171450">
            <a:buFont typeface="Arial" panose="020B0604020202020204" pitchFamily="34" charset="0"/>
            <a:buChar char="•"/>
          </a:pPr>
          <a:r>
            <a:rPr lang="en-AU" sz="1100" b="0" i="0">
              <a:solidFill>
                <a:schemeClr val="dk1"/>
              </a:solidFill>
              <a:effectLst/>
              <a:latin typeface="+mn-lt"/>
              <a:ea typeface="+mn-ea"/>
              <a:cs typeface="+mn-cs"/>
            </a:rPr>
            <a:t>To allow analysis on specific groups and circumstances that have resulted in worker fatalities, data are provided to very fine levels of granularity. Such results can display significant year-on-year volatility. SWA advises caution when drawing conclusions from calculations or changes over time based on small numbers of worker fatalities. </a:t>
          </a:r>
        </a:p>
        <a:p>
          <a:pPr marL="171450" lvl="0" indent="-171450">
            <a:buFont typeface="Arial" panose="020B0604020202020204" pitchFamily="34" charset="0"/>
            <a:buChar char="•"/>
          </a:pPr>
          <a:r>
            <a:rPr lang="en-AU" sz="1100" b="0" i="0">
              <a:solidFill>
                <a:schemeClr val="dk1"/>
              </a:solidFill>
              <a:effectLst/>
              <a:latin typeface="+mn-lt"/>
              <a:ea typeface="+mn-ea"/>
              <a:cs typeface="+mn-cs"/>
            </a:rPr>
            <a:t>While SWA works closely with jurisdictional WHS regulators and workers’ compensation authorities to collect this information, there are differences between the information captured and reported in the TIF and those the jurisdictions report. This is mostly a result of the differences in coverage and scope of the datasets. </a:t>
          </a:r>
        </a:p>
        <a:p>
          <a:pPr marL="171450" lvl="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1.2, 1.4, 2.2, 2.4, 6.2, 6.4, 7.2</a:t>
          </a:r>
          <a:r>
            <a:rPr lang="en-AU" sz="1100" b="1" baseline="0">
              <a:solidFill>
                <a:schemeClr val="dk1"/>
              </a:solidFill>
              <a:effectLst/>
              <a:latin typeface="+mj-lt"/>
              <a:ea typeface="+mn-ea"/>
              <a:cs typeface="+mn-cs"/>
            </a:rPr>
            <a:t> and</a:t>
          </a:r>
          <a:r>
            <a:rPr lang="en-AU" sz="1100" b="1">
              <a:solidFill>
                <a:schemeClr val="dk1"/>
              </a:solidFill>
              <a:effectLst/>
              <a:latin typeface="+mj-lt"/>
              <a:ea typeface="+mn-ea"/>
              <a:cs typeface="+mn-cs"/>
            </a:rPr>
            <a:t> 7.4:</a:t>
          </a:r>
        </a:p>
        <a:p>
          <a:pPr marL="171450" lvl="0" indent="-171450">
            <a:buFont typeface="Arial" panose="020B0604020202020204" pitchFamily="34" charset="0"/>
            <a:buChar char="•"/>
          </a:pPr>
          <a:r>
            <a:rPr lang="en-AU" sz="1100" b="0" i="0">
              <a:solidFill>
                <a:schemeClr val="dk1"/>
              </a:solidFill>
              <a:effectLst/>
              <a:latin typeface="+mn-lt"/>
              <a:ea typeface="+mn-ea"/>
              <a:cs typeface="+mn-cs"/>
            </a:rPr>
            <a:t>The ‘Fatality rate’ is the number of workers killed as a result of work-related injury expressed as a rate per 100,000 workers in the relevant population (employed persons).  </a:t>
          </a:r>
        </a:p>
        <a:p>
          <a:pPr marL="171450" lvl="0" indent="-171450">
            <a:buFont typeface="Arial" panose="020B0604020202020204" pitchFamily="34" charset="0"/>
            <a:buChar char="•"/>
          </a:pPr>
          <a:r>
            <a:rPr lang="en-AU" sz="1100" b="0" i="0">
              <a:solidFill>
                <a:schemeClr val="dk1"/>
              </a:solidFill>
              <a:effectLst/>
              <a:latin typeface="+mn-lt"/>
              <a:ea typeface="+mn-ea"/>
              <a:cs typeface="+mn-cs"/>
            </a:rPr>
            <a:t>Worker counts are supplied by the Australian Bureau of Statistics (ABS). For more information about the calculations of fatality rates see</a:t>
          </a:r>
          <a:r>
            <a:rPr lang="en-AU" sz="1100" baseline="0">
              <a:solidFill>
                <a:srgbClr val="0000FF"/>
              </a:solidFill>
              <a:effectLst/>
              <a:latin typeface="+mn-lt"/>
              <a:ea typeface="+mn-ea"/>
              <a:cs typeface="+mn-cs"/>
            </a:rPr>
            <a:t> </a:t>
          </a:r>
          <a:r>
            <a:rPr lang="en-AU" sz="1100" u="sng">
              <a:solidFill>
                <a:srgbClr val="0000FF"/>
              </a:solidFill>
              <a:effectLst/>
              <a:latin typeface="+mn-lt"/>
              <a:ea typeface="+mn-ea"/>
              <a:cs typeface="+mn-cs"/>
            </a:rPr>
            <a:t>Work-related fatalities catalogue page [Link 1]</a:t>
          </a:r>
          <a:r>
            <a:rPr lang="en-AU" sz="1100">
              <a:solidFill>
                <a:srgbClr val="0000FF"/>
              </a:solidFill>
              <a:effectLst/>
              <a:latin typeface="+mn-lt"/>
              <a:ea typeface="+mn-ea"/>
              <a:cs typeface="+mn-cs"/>
            </a:rPr>
            <a:t> </a:t>
          </a:r>
          <a:endParaRPr lang="en-AU" sz="1100" i="1">
            <a:solidFill>
              <a:srgbClr val="FF0000"/>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In addition to standard reporting requirements, fatality</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rates are suppressed </a:t>
          </a:r>
          <a:r>
            <a:rPr lang="en-AU" sz="1100" b="0" i="0">
              <a:solidFill>
                <a:schemeClr val="dk1"/>
              </a:solidFill>
              <a:effectLst/>
              <a:latin typeface="+mn-lt"/>
              <a:ea typeface="+mn-ea"/>
              <a:cs typeface="+mn-cs"/>
            </a:rPr>
            <a:t>(with not publishable “NP” label imputed) </a:t>
          </a:r>
          <a:r>
            <a:rPr lang="en-AU" sz="1100">
              <a:solidFill>
                <a:schemeClr val="dk1"/>
              </a:solidFill>
              <a:effectLst/>
              <a:latin typeface="+mn-lt"/>
              <a:ea typeface="+mn-ea"/>
              <a:cs typeface="+mn-cs"/>
            </a:rPr>
            <a:t>where: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There</a:t>
          </a:r>
          <a:r>
            <a:rPr lang="en-AU" sz="1100" baseline="0">
              <a:solidFill>
                <a:schemeClr val="dk1"/>
              </a:solidFill>
              <a:effectLst/>
              <a:latin typeface="+mn-lt"/>
              <a:ea typeface="+mn-ea"/>
              <a:cs typeface="+mn-cs"/>
            </a:rPr>
            <a:t> were no fatalities recorded, or</a:t>
          </a:r>
        </a:p>
        <a:p>
          <a:pPr marL="628650" lvl="1" indent="-171450">
            <a:buFont typeface="Courier New" panose="02070309020205020404" pitchFamily="49" charset="0"/>
            <a:buChar char="o"/>
          </a:pPr>
          <a:r>
            <a:rPr lang="en-AU" sz="1100" b="0" i="0">
              <a:solidFill>
                <a:schemeClr val="dk1"/>
              </a:solidFill>
              <a:effectLst/>
              <a:latin typeface="+mn-lt"/>
              <a:ea typeface="+mn-ea"/>
              <a:cs typeface="+mn-cs"/>
            </a:rPr>
            <a:t>The relative standard error (RSE) for the worker estimate is greater than or equal to 50%, or</a:t>
          </a:r>
          <a:endParaRPr lang="en-AU" sz="1100">
            <a:solidFill>
              <a:schemeClr val="dk1"/>
            </a:solidFill>
            <a:effectLst/>
            <a:latin typeface="+mn-lt"/>
            <a:ea typeface="+mn-ea"/>
            <a:cs typeface="+mn-cs"/>
          </a:endParaRPr>
        </a:p>
        <a:p>
          <a:pPr marL="628650" lvl="1" indent="-171450">
            <a:buFont typeface="Courier New" panose="02070309020205020404" pitchFamily="49" charset="0"/>
            <a:buChar char="o"/>
          </a:pPr>
          <a:r>
            <a:rPr lang="en-AU" sz="1100">
              <a:solidFill>
                <a:schemeClr val="dk1"/>
              </a:solidFill>
              <a:effectLst/>
              <a:latin typeface="+mn-lt"/>
              <a:ea typeface="+mn-ea"/>
              <a:cs typeface="+mn-cs"/>
            </a:rPr>
            <a:t>The estimated worker count was less than 1,000.  </a:t>
          </a:r>
        </a:p>
        <a:p>
          <a:pPr marL="457200" lvl="1" indent="0">
            <a:buFont typeface="Courier New" panose="02070309020205020404" pitchFamily="49" charset="0"/>
            <a:buNone/>
          </a:pPr>
          <a:r>
            <a:rPr lang="en-AU" sz="1100">
              <a:solidFill>
                <a:schemeClr val="dk1"/>
              </a:solidFill>
              <a:effectLst/>
              <a:latin typeface="+mn-lt"/>
              <a:ea typeface="+mn-ea"/>
              <a:cs typeface="+mn-cs"/>
            </a:rPr>
            <a:t>Caution</a:t>
          </a:r>
          <a:r>
            <a:rPr lang="en-AU" sz="1100" baseline="0">
              <a:solidFill>
                <a:schemeClr val="dk1"/>
              </a:solidFill>
              <a:effectLst/>
              <a:latin typeface="+mn-lt"/>
              <a:ea typeface="+mn-ea"/>
              <a:cs typeface="+mn-cs"/>
            </a:rPr>
            <a:t> should still be used when </a:t>
          </a:r>
          <a:r>
            <a:rPr lang="en-AU" sz="1100" b="0" i="0" baseline="0">
              <a:solidFill>
                <a:schemeClr val="dk1"/>
              </a:solidFill>
              <a:effectLst/>
              <a:latin typeface="+mn-lt"/>
              <a:ea typeface="+mn-ea"/>
              <a:cs typeface="+mn-cs"/>
            </a:rPr>
            <a:t>drawing conclusions from calculations or changes over time based on small numbers of worker fatalities.</a:t>
          </a:r>
        </a:p>
        <a:p>
          <a:pPr marL="628650" lvl="1" indent="-171450">
            <a:buFont typeface="Courier New" panose="02070309020205020404" pitchFamily="49" charset="0"/>
            <a:buChar char="o"/>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1.1 - 1.4:</a:t>
          </a:r>
        </a:p>
        <a:p>
          <a:pPr marL="171450" lvl="0" indent="-171450">
            <a:buFont typeface="Arial" panose="020B0604020202020204" pitchFamily="34" charset="0"/>
            <a:buChar char="•"/>
          </a:pPr>
          <a:r>
            <a:rPr lang="en-AU" sz="1100">
              <a:solidFill>
                <a:schemeClr val="dk1"/>
              </a:solidFill>
              <a:effectLst/>
              <a:latin typeface="+mn-lt"/>
              <a:ea typeface="+mn-ea"/>
              <a:cs typeface="+mn-cs"/>
            </a:rPr>
            <a:t>Industry refers to the range of economic activities undertaken by a business to produce goods and services, and is recorded using the Australian Bureau of Statistics (ABS) </a:t>
          </a:r>
          <a:r>
            <a:rPr lang="en-AU" sz="1100" u="sng">
              <a:solidFill>
                <a:srgbClr val="0000FF"/>
              </a:solidFill>
              <a:effectLst/>
              <a:latin typeface="+mn-lt"/>
              <a:ea typeface="+mn-ea"/>
              <a:cs typeface="+mn-cs"/>
            </a:rPr>
            <a:t>Australian and New Zealand Standard Industrial Classification (ANZSIC) [Link 2]</a:t>
          </a:r>
          <a:r>
            <a:rPr lang="en-AU" sz="1100" u="none">
              <a:solidFill>
                <a:schemeClr val="dk1"/>
              </a:solidFill>
              <a:effectLst/>
              <a:latin typeface="+mn-lt"/>
              <a:ea typeface="+mn-ea"/>
              <a:cs typeface="+mn-cs"/>
            </a:rPr>
            <a:t>.</a:t>
          </a:r>
          <a:endParaRPr lang="en-AU" sz="1100">
            <a:solidFill>
              <a:schemeClr val="dk1"/>
            </a:solidFill>
            <a:effectLst/>
            <a:latin typeface="+mn-lt"/>
            <a:ea typeface="+mn-ea"/>
            <a:cs typeface="+mn-cs"/>
          </a:endParaRPr>
        </a:p>
        <a:p>
          <a:pPr marL="17145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2.1 - 2.4:</a:t>
          </a:r>
        </a:p>
        <a:p>
          <a:pPr marL="171450" lvl="0" indent="-171450">
            <a:buFont typeface="Arial" panose="020B0604020202020204" pitchFamily="34" charset="0"/>
            <a:buChar char="•"/>
          </a:pPr>
          <a:r>
            <a:rPr lang="en-AU" sz="1100">
              <a:solidFill>
                <a:schemeClr val="dk1"/>
              </a:solidFill>
              <a:effectLst/>
              <a:latin typeface="+mn-lt"/>
              <a:ea typeface="+mn-ea"/>
              <a:cs typeface="+mn-cs"/>
            </a:rPr>
            <a:t>Occupation refers to the type of job undertaken by a worker in the labour market and is recorded using the Australian Bureau of Statistics (ABS)</a:t>
          </a:r>
          <a:r>
            <a:rPr lang="en-AU" sz="1100">
              <a:solidFill>
                <a:srgbClr val="0000FF"/>
              </a:solidFill>
              <a:effectLst/>
              <a:latin typeface="+mn-lt"/>
              <a:ea typeface="+mn-ea"/>
              <a:cs typeface="+mn-cs"/>
            </a:rPr>
            <a:t> </a:t>
          </a:r>
          <a:r>
            <a:rPr lang="en-AU" sz="1100" u="sng">
              <a:solidFill>
                <a:srgbClr val="0000FF"/>
              </a:solidFill>
              <a:effectLst/>
              <a:latin typeface="+mn-lt"/>
              <a:ea typeface="+mn-ea"/>
              <a:cs typeface="+mn-cs"/>
            </a:rPr>
            <a:t>Australian and New Zealand Standard Classification of Occupations (ANZSCO) [Link 3]</a:t>
          </a:r>
          <a:r>
            <a:rPr lang="en-AU" sz="1100" u="none">
              <a:solidFill>
                <a:schemeClr val="dk1"/>
              </a:solidFill>
              <a:effectLst/>
              <a:latin typeface="+mn-lt"/>
              <a:ea typeface="+mn-ea"/>
              <a:cs typeface="+mn-cs"/>
            </a:rPr>
            <a:t>.</a:t>
          </a:r>
          <a:endParaRPr lang="en-AU" sz="1100">
            <a:solidFill>
              <a:schemeClr val="dk1"/>
            </a:solidFill>
            <a:effectLst/>
            <a:latin typeface="+mn-lt"/>
            <a:ea typeface="+mn-ea"/>
            <a:cs typeface="+mn-cs"/>
          </a:endParaRPr>
        </a:p>
        <a:p>
          <a:pPr marL="17145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3.1 – 5.2:</a:t>
          </a:r>
        </a:p>
        <a:p>
          <a:pPr marL="171450" indent="-171450">
            <a:buFont typeface="Arial" panose="020B0604020202020204" pitchFamily="34" charset="0"/>
            <a:buChar char="•"/>
          </a:pPr>
          <a:r>
            <a:rPr lang="en-AU" sz="1100">
              <a:solidFill>
                <a:schemeClr val="dk1"/>
              </a:solidFill>
              <a:effectLst/>
              <a:latin typeface="+mn-lt"/>
              <a:ea typeface="+mn-ea"/>
              <a:cs typeface="+mn-cs"/>
            </a:rPr>
            <a:t>Mechanism, Breakdown Agency, and Agency of injury or disease or incident are structures defined under the </a:t>
          </a:r>
          <a:r>
            <a:rPr lang="en-AU" sz="1100" u="sng">
              <a:solidFill>
                <a:srgbClr val="0000FF"/>
              </a:solidFill>
              <a:effectLst/>
              <a:latin typeface="+mn-lt"/>
              <a:ea typeface="+mn-ea"/>
              <a:cs typeface="+mn-cs"/>
            </a:rPr>
            <a:t>Type of Occurrence Classification System (TOOCS) 3rd Edition [Link 4]</a:t>
          </a:r>
          <a:r>
            <a:rPr lang="en-AU" sz="1100" u="sng">
              <a:solidFill>
                <a:schemeClr val="dk1"/>
              </a:solidFill>
              <a:effectLst/>
              <a:latin typeface="+mn-lt"/>
              <a:ea typeface="+mn-ea"/>
              <a:cs typeface="+mn-cs"/>
            </a:rPr>
            <a:t>.</a:t>
          </a:r>
          <a:r>
            <a:rPr lang="en-AU" sz="1100">
              <a:solidFill>
                <a:schemeClr val="dk1"/>
              </a:solidFill>
              <a:effectLst/>
              <a:latin typeface="+mn-lt"/>
              <a:ea typeface="+mn-ea"/>
              <a:cs typeface="+mn-cs"/>
            </a:rPr>
            <a:t> </a:t>
          </a:r>
        </a:p>
        <a:p>
          <a:pPr rtl="0" fontAlgn="base"/>
          <a:endParaRPr lang="en-AU" sz="1100" b="1" i="0">
            <a:solidFill>
              <a:schemeClr val="dk1"/>
            </a:solidFill>
            <a:effectLst/>
            <a:latin typeface="+mn-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6.1 – 6.4:</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Subtotals may not sum to higher level values due to missing and unknown values in record coding. Due to very low observation these records are excluded from reporting at finer levels of granularity but are retained in total values as far as is practical for completeness.  </a:t>
          </a:r>
        </a:p>
        <a:p>
          <a:pPr marL="0" indent="0" rtl="0" fontAlgn="base">
            <a:buFont typeface="Arial" panose="020B0604020202020204" pitchFamily="34" charset="0"/>
            <a:buNone/>
          </a:pPr>
          <a:endParaRPr lang="en-AU" sz="1100" b="1">
            <a:solidFill>
              <a:schemeClr val="dk1"/>
            </a:solidFill>
            <a:effectLst/>
            <a:latin typeface="+mj-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7.1 - 7.4:</a:t>
          </a:r>
        </a:p>
        <a:p>
          <a:pPr marL="171450" indent="-171450">
            <a:buFont typeface="Arial" panose="020B0604020202020204" pitchFamily="34" charset="0"/>
            <a:buChar char="•"/>
          </a:pPr>
          <a:r>
            <a:rPr lang="en-AU" sz="1100" i="0" baseline="0"/>
            <a:t>Location is based on where the fatal incident </a:t>
          </a:r>
          <a:r>
            <a:rPr lang="en-AU" sz="1100" i="0" baseline="0">
              <a:solidFill>
                <a:sysClr val="windowText" lastClr="000000"/>
              </a:solidFill>
            </a:rPr>
            <a:t>occured. </a:t>
          </a:r>
          <a:r>
            <a:rPr lang="en-AU">
              <a:solidFill>
                <a:sysClr val="windowText" lastClr="000000"/>
              </a:solidFill>
            </a:rPr>
            <a:t>Please note, jurisdictional </a:t>
          </a:r>
          <a:r>
            <a:rPr lang="en-AU"/>
            <a:t>responsibility for a fatality may be different to the location (state or territory) where the fatal incident occurred.</a:t>
          </a:r>
          <a:endParaRPr lang="en-AU" sz="1100" i="0"/>
        </a:p>
        <a:p>
          <a:endParaRPr lang="en-AU" sz="1100" i="1"/>
        </a:p>
        <a:p>
          <a:pPr marL="0" indent="0" rtl="0" fontAlgn="base">
            <a:buFont typeface="Arial" panose="020B0604020202020204" pitchFamily="34" charset="0"/>
            <a:buNone/>
          </a:pPr>
          <a:r>
            <a:rPr lang="en-AU" sz="1100" b="1">
              <a:solidFill>
                <a:schemeClr val="dk1"/>
              </a:solidFill>
              <a:effectLst/>
              <a:latin typeface="+mj-lt"/>
              <a:ea typeface="+mn-ea"/>
              <a:cs typeface="+mn-cs"/>
            </a:rPr>
            <a:t>Tables 8.1 - 8.2:</a:t>
          </a:r>
        </a:p>
        <a:p>
          <a:pPr marL="171450" indent="-171450">
            <a:buFont typeface="Arial" panose="020B0604020202020204" pitchFamily="34" charset="0"/>
            <a:buChar char="•"/>
          </a:pPr>
          <a:r>
            <a:rPr lang="en-AU"/>
            <a:t>Location of the worker's</a:t>
          </a:r>
          <a:r>
            <a:rPr lang="en-AU" baseline="0"/>
            <a:t> fatality </a:t>
          </a:r>
          <a:r>
            <a:rPr lang="en-AU"/>
            <a:t>may not necessarily fall </a:t>
          </a:r>
          <a:r>
            <a:rPr lang="en-AU">
              <a:solidFill>
                <a:sysClr val="windowText" lastClr="000000"/>
              </a:solidFill>
            </a:rPr>
            <a:t>within the jurisdictional responsibility of the state or territory where the fatality occurred. </a:t>
          </a:r>
        </a:p>
        <a:p>
          <a:pPr marL="628650" lvl="1" indent="-171450">
            <a:buFont typeface="Courier New" panose="02070309020205020404" pitchFamily="49" charset="0"/>
            <a:buChar char="o"/>
          </a:pPr>
          <a:r>
            <a:rPr lang="en-AU">
              <a:solidFill>
                <a:sysClr val="windowText" lastClr="000000"/>
              </a:solidFill>
            </a:rPr>
            <a:t>Worker fatalities involving aircraft incidents have not been tabulated against jurisdictions. </a:t>
          </a:r>
        </a:p>
        <a:p>
          <a:pPr marL="628650" lvl="1" indent="-171450">
            <a:buFont typeface="Courier New" panose="02070309020205020404" pitchFamily="49" charset="0"/>
            <a:buChar char="o"/>
          </a:pPr>
          <a:r>
            <a:rPr lang="en-AU">
              <a:solidFill>
                <a:sysClr val="windowText" lastClr="000000"/>
              </a:solidFill>
            </a:rPr>
            <a:t>The Commonwealth jurisdiction refers to that which falls within the Commonwealth Work Health and Safety Act 2011 administered by Comcare.</a:t>
          </a:r>
        </a:p>
        <a:p>
          <a:pPr marL="171450" indent="-171450">
            <a:buFont typeface="Arial" panose="020B0604020202020204" pitchFamily="34" charset="0"/>
            <a:buChar char="•"/>
          </a:pPr>
          <a:r>
            <a:rPr lang="en-AU">
              <a:solidFill>
                <a:sysClr val="windowText" lastClr="000000"/>
              </a:solidFill>
            </a:rPr>
            <a:t>While the model WHS safety laws apply many jurisdictions separately count fatalities at a physical workplace from those that occur on public roads.</a:t>
          </a:r>
          <a:endParaRPr lang="en-AU" sz="1100" b="1" i="1">
            <a:solidFill>
              <a:sysClr val="windowText" lastClr="000000"/>
            </a:solidFill>
          </a:endParaRPr>
        </a:p>
        <a:p>
          <a:pPr marL="628650" marR="0" lvl="1"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AU">
              <a:solidFill>
                <a:sysClr val="windowText" lastClr="000000"/>
              </a:solidFill>
            </a:rPr>
            <a:t>Public</a:t>
          </a:r>
          <a:r>
            <a:rPr lang="en-AU" baseline="0">
              <a:solidFill>
                <a:sysClr val="windowText" lastClr="000000"/>
              </a:solidFill>
            </a:rPr>
            <a:t> road fatalities are defined as fatal i</a:t>
          </a:r>
          <a:r>
            <a:rPr lang="en-AU">
              <a:solidFill>
                <a:sysClr val="windowText" lastClr="000000"/>
              </a:solidFill>
            </a:rPr>
            <a:t>ncidents on a pub</a:t>
          </a:r>
          <a:r>
            <a:rPr lang="en-AU" i="0">
              <a:solidFill>
                <a:sysClr val="windowText" lastClr="000000"/>
              </a:solidFill>
            </a:rPr>
            <a:t>lic road involving any vehicle or self-propelled plant. Incidents involving vehicles at worksites, farming properties or on private roads are excluded.</a:t>
          </a:r>
        </a:p>
        <a:p>
          <a:pPr marL="628650" marR="0" lvl="1"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AU" sz="1100" i="0">
              <a:solidFill>
                <a:sysClr val="windowText" lastClr="000000"/>
              </a:solidFill>
              <a:effectLst/>
              <a:latin typeface="+mn-lt"/>
              <a:ea typeface="+mn-ea"/>
              <a:cs typeface="+mn-cs"/>
            </a:rPr>
            <a:t>Not</a:t>
          </a:r>
          <a:r>
            <a:rPr lang="en-AU" sz="1100" i="0" baseline="0">
              <a:solidFill>
                <a:sysClr val="windowText" lastClr="000000"/>
              </a:solidFill>
              <a:effectLst/>
              <a:latin typeface="+mn-lt"/>
              <a:ea typeface="+mn-ea"/>
              <a:cs typeface="+mn-cs"/>
            </a:rPr>
            <a:t> on a public road fatalities are defined as fatal </a:t>
          </a:r>
          <a:r>
            <a:rPr lang="en-AU" sz="1100" i="0">
              <a:solidFill>
                <a:sysClr val="windowText" lastClr="000000"/>
              </a:solidFill>
              <a:effectLst/>
              <a:latin typeface="+mn-lt"/>
              <a:ea typeface="+mn-ea"/>
              <a:cs typeface="+mn-cs"/>
            </a:rPr>
            <a:t>incidents</a:t>
          </a:r>
          <a:r>
            <a:rPr lang="en-AU" sz="1100">
              <a:solidFill>
                <a:sysClr val="windowText" lastClr="000000"/>
              </a:solidFill>
              <a:effectLst/>
              <a:latin typeface="+mn-lt"/>
              <a:ea typeface="+mn-ea"/>
              <a:cs typeface="+mn-cs"/>
            </a:rPr>
            <a:t> involving a vehicle or self-propelled plant that occurred at a worksite, on a private road or a public area that is not a public road. These incidents include plane crashes and incidents involving watercraft as well as vehicle crashes on farming properties</a:t>
          </a:r>
          <a:r>
            <a:rPr lang="en-AU" sz="1100">
              <a:solidFill>
                <a:schemeClr val="dk1"/>
              </a:solidFill>
              <a:effectLst/>
              <a:latin typeface="+mn-lt"/>
              <a:ea typeface="+mn-ea"/>
              <a:cs typeface="+mn-cs"/>
            </a:rPr>
            <a:t>.</a:t>
          </a:r>
        </a:p>
        <a:p>
          <a:pPr rtl="0" fontAlgn="base"/>
          <a:endParaRPr lang="en-AU" sz="1100" b="1" i="0">
            <a:solidFill>
              <a:schemeClr val="dk1"/>
            </a:solidFill>
            <a:effectLst/>
            <a:latin typeface="+mn-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9.1 - 9.2:</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The term 'Deceased’s vehicle type’ refers to the deceased’s vehicle or mode of transport in relation to the fatal incident, including:</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if the deceased was operating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a passenger or crew member in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entering or exiting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temporarily outside of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performing maintenance or repairs on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loading or unloading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or otherwise carrying out an activity related to the vehicle.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Where ‘Deceased’s vehicle type’ is recorded as not applicable, the vehicle involved in the fatality has been identified as a ‘counterpart vehicle’ that the deceased was not involved with or related to.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All fatalities displayed in these tables involved at least one vehicle. </a:t>
          </a:r>
        </a:p>
        <a:p>
          <a:pPr marL="171450" indent="-171450" rtl="0" fontAlgn="base">
            <a:buFont typeface="Arial" panose="020B0604020202020204" pitchFamily="34" charset="0"/>
            <a:buChar char="•"/>
          </a:pPr>
          <a:r>
            <a:rPr lang="en-AU" sz="1100">
              <a:solidFill>
                <a:schemeClr val="dk1"/>
              </a:solidFill>
              <a:effectLst/>
              <a:latin typeface="+mn-lt"/>
              <a:ea typeface="+mn-ea"/>
              <a:cs typeface="+mn-cs"/>
            </a:rPr>
            <a:t>A full list of detailed vehicle types is available within the Data Dictionary on the </a:t>
          </a:r>
          <a:r>
            <a:rPr lang="en-AU" sz="1100" u="sng">
              <a:solidFill>
                <a:srgbClr val="0000FF"/>
              </a:solidFill>
              <a:effectLst/>
              <a:latin typeface="+mn-lt"/>
              <a:ea typeface="+mn-ea"/>
              <a:cs typeface="+mn-cs"/>
            </a:rPr>
            <a:t>Work-related fatalities catalogue page [Link 1]</a:t>
          </a:r>
          <a:r>
            <a:rPr lang="en-AU" sz="1100" u="none">
              <a:solidFill>
                <a:sysClr val="windowText" lastClr="000000"/>
              </a:solidFill>
              <a:effectLst/>
              <a:latin typeface="+mn-lt"/>
              <a:ea typeface="+mn-ea"/>
              <a:cs typeface="+mn-cs"/>
            </a:rPr>
            <a:t>. </a:t>
          </a:r>
          <a:r>
            <a:rPr lang="en-AU" sz="1100">
              <a:solidFill>
                <a:schemeClr val="dk1"/>
              </a:solidFill>
              <a:effectLst/>
              <a:latin typeface="+mn-lt"/>
              <a:ea typeface="+mn-ea"/>
              <a:cs typeface="+mn-cs"/>
            </a:rPr>
            <a:t>Quad bikes, other All-terrain vehicles (ATVs), and Side-by-side vehicles (SSVs) fall within the 'Other vehicles' high-level category.</a:t>
          </a:r>
          <a:endParaRPr lang="en-AU" sz="1100" b="0" i="0">
            <a:solidFill>
              <a:schemeClr val="dk1"/>
            </a:solidFill>
            <a:effectLst/>
            <a:latin typeface="+mn-lt"/>
            <a:ea typeface="+mn-ea"/>
            <a:cs typeface="+mn-cs"/>
          </a:endParaRPr>
        </a:p>
        <a:p>
          <a:pPr rtl="0" fontAlgn="base"/>
          <a:endParaRPr lang="en-AU" sz="1100" b="1">
            <a:solidFill>
              <a:schemeClr val="dk1"/>
            </a:solidFill>
            <a:effectLst/>
            <a:latin typeface="+mj-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9.3 - 9.4:</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The term 'Deceased’s activity type’ refers to the activity that the deceased was undertaking at the time of the fatal incident. This may be activity related to a vehicle the deceased was operating or involved with at the time, or activity unrelated to a vehicle.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All fatalities displayed in these tables involved at least one vehicle. </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79840046297" backgroundQuery="1" createdVersion="8" refreshedVersion="8" minRefreshableVersion="3" recordCount="0" supportSubquery="1" supportAdvancedDrill="1" xr:uid="{2CF76CDC-A41B-4DE2-B2FF-B122169EE624}">
  <cacheSource type="external" connectionId="1"/>
  <cacheFields count="7">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dim_State].[State_Full].[State_Full]" caption="State_Full" numFmtId="0" hierarchy="118"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6"/>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79864930552" backgroundQuery="1" createdVersion="8" refreshedVersion="8" minRefreshableVersion="3" recordCount="0" supportSubquery="1" supportAdvancedDrill="1" xr:uid="{A69210F8-C0EF-4FCA-B3AF-9F36D4F049D2}">
  <cacheSource type="external" connectionId="1"/>
  <cacheFields count="6">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rate_Ind_Cal_NP]" caption="Fatalities_rate_Ind_Cal_NP" numFmtId="0" hierarchy="417" level="32767"/>
    <cacheField name="[dim_State].[State_Full].[State_Full]" caption="State_Full" numFmtId="0" hierarchy="118"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5"/>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oneField="1">
      <fieldsUsage count="1">
        <fieldUsage x="4"/>
      </fieldsUsage>
    </cacheHierarchy>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79891782408" backgroundQuery="1" createdVersion="8" refreshedVersion="8" minRefreshableVersion="3" recordCount="0" supportSubquery="1" supportAdvancedDrill="1" xr:uid="{E46E6087-A41A-4748-8025-EC50EF870C46}">
  <cacheSource type="external" connectionId="1"/>
  <cacheFields count="6">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State].[State_Full].[State_Full]" caption="State_Full" numFmtId="0" hierarchy="118"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5"/>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79946643522" backgroundQuery="1" createdVersion="8" refreshedVersion="8" minRefreshableVersion="3" recordCount="0" supportSubquery="1" supportAdvancedDrill="1" xr:uid="{948F4911-DC4B-4767-ABF1-8DB0929A9D62}">
  <cacheSource type="external" connectionId="1"/>
  <cacheFields count="7">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ge].[Age_Group_10Y_Title].[Age_Group_10Y_Title]" caption="Age_Group_10Y_Title" numFmtId="0" hierarchy="11"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13" level="1">
      <sharedItems count="2">
        <s v="[dim_Sex].[Sex].&amp;[Male]" c="Male"/>
        <s v="[dim_Sex].[Sex].&amp;[Female]" c="Female"/>
      </sharedItems>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4"/>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6"/>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5"/>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3"/>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79970023145" backgroundQuery="1" createdVersion="8" refreshedVersion="8" minRefreshableVersion="3" recordCount="0" supportSubquery="1" supportAdvancedDrill="1" xr:uid="{5258DD2F-CC1A-4DEF-944A-BF13E68257ED}">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dim_Age].[Age_Group_10Y_Title].[Age_Group_10Y_Title]" caption="Age_Group_10Y_Title" numFmtId="0" hierarchy="11"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13" level="1">
      <sharedItems count="2">
        <s v="[dim_Sex].[Sex].&amp;[Male]" c="Male"/>
        <s v="[dim_Sex].[Sex].&amp;[Female]" c="Female"/>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6"/>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7"/>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7999803241" backgroundQuery="1" createdVersion="8" refreshedVersion="8" minRefreshableVersion="3" recordCount="0" supportSubquery="1" supportAdvancedDrill="1" xr:uid="{46CE9A13-E9B5-4329-8EBA-52600F927439}">
  <cacheSource type="external" connectionId="1"/>
  <cacheFields count="7">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rate_Ind_Cal_NP]" caption="Fatalities_rate_Ind_Cal_NP" numFmtId="0" hierarchy="417" level="32767"/>
    <cacheField name="[dim_Age].[Age_Group_10Y_Title].[Age_Group_10Y_Title]" caption="Age_Group_10Y_Title" numFmtId="0" hierarchy="11"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13" level="1">
      <sharedItems count="2">
        <s v="[dim_Sex].[Sex].&amp;[Male]" c="Male"/>
        <s v="[dim_Sex].[Sex].&amp;[Female]" c="Female"/>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5"/>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oneField="1">
      <fieldsUsage count="1">
        <fieldUsage x="4"/>
      </fieldsUsage>
    </cacheHierarchy>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022569442" backgroundQuery="1" createdVersion="8" refreshedVersion="8" minRefreshableVersion="3" recordCount="0" supportSubquery="1" supportAdvancedDrill="1" xr:uid="{8E26E0CF-B59A-4274-B804-E347B2DECA21}">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dim_TOOCS_Agency].[Major_Group].[Major_Group]" caption="Major_Group" numFmtId="0" hierarchy="127" level="1">
      <sharedItems count="9">
        <s v="[dim_TOOCS_Agency].[Major_Group].&amp;[1 Machinery and (mainly) fixed plant]" c="1 Machinery and (mainly) fixed plant"/>
        <s v="[dim_TOOCS_Agency].[Major_Group].&amp;[2 Mobile plant and transport]" c="2 Mobile plant and transport"/>
        <s v="[dim_TOOCS_Agency].[Major_Group].&amp;[3 Powered equipment, tools and appliances]" c="3 Powered equipment, tools and appliances"/>
        <s v="[dim_TOOCS_Agency].[Major_Group].&amp;[4 Non-powered handtools, appliances and equipment]" c="4 Non-powered handtools, appliances and equipment"/>
        <s v="[dim_TOOCS_Agency].[Major_Group].&amp;[5 Chemicals and chemical products]" c="5 Chemicals and chemical products"/>
        <s v="[dim_TOOCS_Agency].[Major_Group].&amp;[6 Materials and substances]" c="6 Materials and substances"/>
        <s v="[dim_TOOCS_Agency].[Major_Group].&amp;[7 Environmental agencies]" c="7 Environmental agencies"/>
        <s v="[dim_TOOCS_Agency].[Major_Group].&amp;[8 Animal, human and biological agencies]" c="8 Animal, human and biological agencies"/>
        <s v="[dim_TOOCS_Agency].[Major_Group].&amp;[9 Other and unspecified agencies]" c="9 Other and unspecified agencies"/>
      </sharedItems>
    </cacheField>
    <cacheField name="[dim_TOOCS_Agency].[Sub_Major_Group].[Sub_Major_Group]" caption="Sub_Major_Group" numFmtId="0" hierarchy="135" level="1">
      <sharedItems count="47">
        <s v="[dim_TOOCS_Agency].[Sub_Major_Group].&amp;[11 Cutting, slicing, sawing machinery]" c="11 Cutting, slicing, sawing machinery"/>
        <s v="[dim_TOOCS_Agency].[Sub_Major_Group].&amp;[12 Crushing, pressing, rolling machinery]" c="12 Crushing, pressing, rolling machinery"/>
        <s v="[dim_TOOCS_Agency].[Sub_Major_Group].&amp;[13 Heating, cooking, baking equipment]" c="13 Heating, cooking, baking equipment"/>
        <s v="[dim_TOOCS_Agency].[Sub_Major_Group].&amp;[14 Cooling refrigeration plant and equipment]" c="14 Cooling refrigeration plant and equipment"/>
        <s v="[dim_TOOCS_Agency].[Sub_Major_Group].&amp;[15 Conveyors and lifting plant]" c="15 Conveyors and lifting plant"/>
        <s v="[dim_TOOCS_Agency].[Sub_Major_Group].&amp;[16 Electrical installation]" c="16 Electrical installation"/>
        <s v="[dim_TOOCS_Agency].[Sub_Major_Group].&amp;[17 Radiation-based equipment]" c="17 Radiation-based equipment"/>
        <s v="[dim_TOOCS_Agency].[Sub_Major_Group].&amp;[18 Filling and bottling/packaging plant]" c="18 Filling and bottling/packaging plant"/>
        <s v="[dim_TOOCS_Agency].[Sub_Major_Group].&amp;[19 Other plant and machinery]" c="19 Other plant and machinery"/>
        <s v="[dim_TOOCS_Agency].[Sub_Major_Group].&amp;[21 Self-propelled plant]" c="21 Self-propelled plant"/>
        <s v="[dim_TOOCS_Agency].[Sub_Major_Group].&amp;[22 Semi-portable plant]" c="22 Semi-portable plant"/>
        <s v="[dim_TOOCS_Agency].[Sub_Major_Group].&amp;[23 Other mobile plant]" c="23 Other mobile plant"/>
        <s v="[dim_TOOCS_Agency].[Sub_Major_Group].&amp;[24 Road transport]" c="24 Road transport"/>
        <s v="[dim_TOOCS_Agency].[Sub_Major_Group].&amp;[25 Rail transport]" c="25 Rail transport"/>
        <s v="[dim_TOOCS_Agency].[Sub_Major_Group].&amp;[26 Air transport]" c="26 Air transport"/>
        <s v="[dim_TOOCS_Agency].[Sub_Major_Group].&amp;[27 Water transport]" c="27 Water transport"/>
        <s v="[dim_TOOCS_Agency].[Sub_Major_Group].&amp;[29 Other transport]" c="29 Other transport"/>
        <s v="[dim_TOOCS_Agency].[Sub_Major_Group].&amp;[31 Workshop and worksite tools and equipment]" c="31 Workshop and worksite tools and equipment"/>
        <s v="[dim_TOOCS_Agency].[Sub_Major_Group].&amp;[32 Kitchen and domestic equipment]" c="32 Kitchen and domestic equipment"/>
        <s v="[dim_TOOCS_Agency].[Sub_Major_Group].&amp;[33 Office and electronic equipment]" c="33 Office and electronic equipment"/>
        <s v="[dim_TOOCS_Agency].[Sub_Major_Group].&amp;[34 Garden and outdoor powered equipment]" c="34 Garden and outdoor powered equipment"/>
        <s v="[dim_TOOCS_Agency].[Sub_Major_Group].&amp;[35 Pressure-based equipment not covered elsewhere]" c="35 Pressure-based equipment not covered elsewhere"/>
        <s v="[dim_TOOCS_Agency].[Sub_Major_Group].&amp;[39 Other powered equipment, tools and appliances]" c="39 Other powered equipment, tools and appliances"/>
        <s v="[dim_TOOCS_Agency].[Sub_Major_Group].&amp;[41 Handtools, non-powered, edged]" c="41 Handtools, non-powered, edged"/>
        <s v="[dim_TOOCS_Agency].[Sub_Major_Group].&amp;[42 Other handtools]" c="42 Other handtools"/>
        <s v="[dim_TOOCS_Agency].[Sub_Major_Group].&amp;[43 Fastening, packing and packaging equipment]" c="43 Fastening, packing and packaging equipment"/>
        <s v="[dim_TOOCS_Agency].[Sub_Major_Group].&amp;[44 Furniture and fittings]" c="44 Furniture and fittings"/>
        <s v="[dim_TOOCS_Agency].[Sub_Major_Group].&amp;[45 Other utensils]" c="45 Other utensils"/>
        <s v="[dim_TOOCS_Agency].[Sub_Major_Group].&amp;[46 Ladders, mobile ramps and stairways, and scaffolding]" c="46 Ladders, mobile ramps and stairways, and scaffolding"/>
        <s v="[dim_TOOCS_Agency].[Sub_Major_Group].&amp;[49 Other non-powered equipment]" c="49 Other non-powered equipment"/>
        <s v="[dim_TOOCS_Agency].[Sub_Major_Group].&amp;[51 Nominated chemicals]" c="51 Nominated chemicals"/>
        <s v="[dim_TOOCS_Agency].[Sub_Major_Group].&amp;[52 Other basic chemicals]" c="52 Other basic chemicals"/>
        <s v="[dim_TOOCS_Agency].[Sub_Major_Group].&amp;[53 Chemical products]" c="53 Chemical products"/>
        <s v="[dim_TOOCS_Agency].[Sub_Major_Group].&amp;[54 Immunobiologicals]" c="54 Immunobiologicals"/>
        <s v="[dim_TOOCS_Agency].[Sub_Major_Group].&amp;[61 Non-metallic minerals and substances]" c="61 Non-metallic minerals and substances"/>
        <s v="[dim_TOOCS_Agency].[Sub_Major_Group].&amp;[62 Other materials and objects]" c="62 Other materials and objects"/>
        <s v="[dim_TOOCS_Agency].[Sub_Major_Group].&amp;[63 Other substances]" c="63 Other substances"/>
        <s v="[dim_TOOCS_Agency].[Sub_Major_Group].&amp;[71 Outdoor environment]" c="71 Outdoor environment"/>
        <s v="[dim_TOOCS_Agency].[Sub_Major_Group].&amp;[72 Indoor environment]" c="72 Indoor environment"/>
        <s v="[dim_TOOCS_Agency].[Sub_Major_Group].&amp;[73/74 Underground environment]" c="73/74 Underground environment"/>
        <s v="[dim_TOOCS_Agency].[Sub_Major_Group].&amp;[81 Live four-legged animals]" c="81 Live four-legged animals"/>
        <s v="[dim_TOOCS_Agency].[Sub_Major_Group].&amp;[82 Other live animals]" c="82 Other live animals"/>
        <s v="[dim_TOOCS_Agency].[Sub_Major_Group].&amp;[83 Non-living animals]" c="83 Non-living animals"/>
        <s v="[dim_TOOCS_Agency].[Sub_Major_Group].&amp;[84 Human agencies]" c="84 Human agencies"/>
        <s v="[dim_TOOCS_Agency].[Sub_Major_Group].&amp;[85 Biological agencies]" c="85 Biological agencies"/>
        <s v="[dim_TOOCS_Agency].[Sub_Major_Group].&amp;[91 Non-physical agencies]" c="91 Non-physical agencies"/>
        <s v="[dim_TOOCS_Agency].[Sub_Major_Group].&amp;[99 Other and unspecified agencies]" c="99 Other and unspecified agencies"/>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2" memberValueDatatype="130" unbalanced="0">
      <fieldsUsage count="2">
        <fieldUsage x="-1"/>
        <fieldUsage x="6"/>
      </fieldsUsage>
    </cacheHierarchy>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2" memberValueDatatype="130" unbalanced="0">
      <fieldsUsage count="2">
        <fieldUsage x="-1"/>
        <fieldUsage x="7"/>
      </fieldsUsage>
    </cacheHierarchy>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045717595" backgroundQuery="1" createdVersion="8" refreshedVersion="8" minRefreshableVersion="3" recordCount="0" supportSubquery="1" supportAdvancedDrill="1" xr:uid="{B59744E7-5A45-4398-9C49-0CAA71728B0B}">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TOOCS_Agency].[Major_Group].[Major_Group]" caption="Major_Group" numFmtId="0" hierarchy="127" level="1">
      <sharedItems count="9">
        <s v="[dim_TOOCS_Agency].[Major_Group].&amp;[1 Machinery and (mainly) fixed plant]" c="1 Machinery and (mainly) fixed plant"/>
        <s v="[dim_TOOCS_Agency].[Major_Group].&amp;[2 Mobile plant and transport]" c="2 Mobile plant and transport"/>
        <s v="[dim_TOOCS_Agency].[Major_Group].&amp;[3 Powered equipment, tools and appliances]" c="3 Powered equipment, tools and appliances"/>
        <s v="[dim_TOOCS_Agency].[Major_Group].&amp;[4 Non-powered handtools, appliances and equipment]" c="4 Non-powered handtools, appliances and equipment"/>
        <s v="[dim_TOOCS_Agency].[Major_Group].&amp;[5 Chemicals and chemical products]" c="5 Chemicals and chemical products"/>
        <s v="[dim_TOOCS_Agency].[Major_Group].&amp;[6 Materials and substances]" c="6 Materials and substances"/>
        <s v="[dim_TOOCS_Agency].[Major_Group].&amp;[7 Environmental agencies]" c="7 Environmental agencies"/>
        <s v="[dim_TOOCS_Agency].[Major_Group].&amp;[8 Animal, human and biological agencies]" c="8 Animal, human and biological agencies"/>
        <s v="[dim_TOOCS_Agency].[Major_Group].&amp;[9 Other and unspecified agencies]" c="9 Other and unspecified agencies"/>
      </sharedItems>
    </cacheField>
    <cacheField name="[dim_TOOCS_Agency].[Sub_Major_Group].[Sub_Major_Group]" caption="Sub_Major_Group" numFmtId="0" hierarchy="135" level="1">
      <sharedItems count="47">
        <s v="[dim_TOOCS_Agency].[Sub_Major_Group].&amp;[11 Cutting, slicing, sawing machinery]" c="11 Cutting, slicing, sawing machinery"/>
        <s v="[dim_TOOCS_Agency].[Sub_Major_Group].&amp;[12 Crushing, pressing, rolling machinery]" c="12 Crushing, pressing, rolling machinery"/>
        <s v="[dim_TOOCS_Agency].[Sub_Major_Group].&amp;[13 Heating, cooking, baking equipment]" c="13 Heating, cooking, baking equipment"/>
        <s v="[dim_TOOCS_Agency].[Sub_Major_Group].&amp;[14 Cooling refrigeration plant and equipment]" c="14 Cooling refrigeration plant and equipment"/>
        <s v="[dim_TOOCS_Agency].[Sub_Major_Group].&amp;[15 Conveyors and lifting plant]" c="15 Conveyors and lifting plant"/>
        <s v="[dim_TOOCS_Agency].[Sub_Major_Group].&amp;[16 Electrical installation]" c="16 Electrical installation"/>
        <s v="[dim_TOOCS_Agency].[Sub_Major_Group].&amp;[17 Radiation-based equipment]" c="17 Radiation-based equipment"/>
        <s v="[dim_TOOCS_Agency].[Sub_Major_Group].&amp;[18 Filling and bottling/packaging plant]" c="18 Filling and bottling/packaging plant"/>
        <s v="[dim_TOOCS_Agency].[Sub_Major_Group].&amp;[19 Other plant and machinery]" c="19 Other plant and machinery"/>
        <s v="[dim_TOOCS_Agency].[Sub_Major_Group].&amp;[21 Self-propelled plant]" c="21 Self-propelled plant"/>
        <s v="[dim_TOOCS_Agency].[Sub_Major_Group].&amp;[22 Semi-portable plant]" c="22 Semi-portable plant"/>
        <s v="[dim_TOOCS_Agency].[Sub_Major_Group].&amp;[23 Other mobile plant]" c="23 Other mobile plant"/>
        <s v="[dim_TOOCS_Agency].[Sub_Major_Group].&amp;[24 Road transport]" c="24 Road transport"/>
        <s v="[dim_TOOCS_Agency].[Sub_Major_Group].&amp;[25 Rail transport]" c="25 Rail transport"/>
        <s v="[dim_TOOCS_Agency].[Sub_Major_Group].&amp;[26 Air transport]" c="26 Air transport"/>
        <s v="[dim_TOOCS_Agency].[Sub_Major_Group].&amp;[27 Water transport]" c="27 Water transport"/>
        <s v="[dim_TOOCS_Agency].[Sub_Major_Group].&amp;[29 Other transport]" c="29 Other transport"/>
        <s v="[dim_TOOCS_Agency].[Sub_Major_Group].&amp;[31 Workshop and worksite tools and equipment]" c="31 Workshop and worksite tools and equipment"/>
        <s v="[dim_TOOCS_Agency].[Sub_Major_Group].&amp;[32 Kitchen and domestic equipment]" c="32 Kitchen and domestic equipment"/>
        <s v="[dim_TOOCS_Agency].[Sub_Major_Group].&amp;[33 Office and electronic equipment]" c="33 Office and electronic equipment"/>
        <s v="[dim_TOOCS_Agency].[Sub_Major_Group].&amp;[34 Garden and outdoor powered equipment]" c="34 Garden and outdoor powered equipment"/>
        <s v="[dim_TOOCS_Agency].[Sub_Major_Group].&amp;[35 Pressure-based equipment not covered elsewhere]" c="35 Pressure-based equipment not covered elsewhere"/>
        <s v="[dim_TOOCS_Agency].[Sub_Major_Group].&amp;[39 Other powered equipment, tools and appliances]" c="39 Other powered equipment, tools and appliances"/>
        <s v="[dim_TOOCS_Agency].[Sub_Major_Group].&amp;[41 Handtools, non-powered, edged]" c="41 Handtools, non-powered, edged"/>
        <s v="[dim_TOOCS_Agency].[Sub_Major_Group].&amp;[42 Other handtools]" c="42 Other handtools"/>
        <s v="[dim_TOOCS_Agency].[Sub_Major_Group].&amp;[43 Fastening, packing and packaging equipment]" c="43 Fastening, packing and packaging equipment"/>
        <s v="[dim_TOOCS_Agency].[Sub_Major_Group].&amp;[44 Furniture and fittings]" c="44 Furniture and fittings"/>
        <s v="[dim_TOOCS_Agency].[Sub_Major_Group].&amp;[45 Other utensils]" c="45 Other utensils"/>
        <s v="[dim_TOOCS_Agency].[Sub_Major_Group].&amp;[46 Ladders, mobile ramps and stairways, and scaffolding]" c="46 Ladders, mobile ramps and stairways, and scaffolding"/>
        <s v="[dim_TOOCS_Agency].[Sub_Major_Group].&amp;[49 Other non-powered equipment]" c="49 Other non-powered equipment"/>
        <s v="[dim_TOOCS_Agency].[Sub_Major_Group].&amp;[51 Nominated chemicals]" c="51 Nominated chemicals"/>
        <s v="[dim_TOOCS_Agency].[Sub_Major_Group].&amp;[52 Other basic chemicals]" c="52 Other basic chemicals"/>
        <s v="[dim_TOOCS_Agency].[Sub_Major_Group].&amp;[53 Chemical products]" c="53 Chemical products"/>
        <s v="[dim_TOOCS_Agency].[Sub_Major_Group].&amp;[54 Immunobiologicals]" c="54 Immunobiologicals"/>
        <s v="[dim_TOOCS_Agency].[Sub_Major_Group].&amp;[61 Non-metallic minerals and substances]" c="61 Non-metallic minerals and substances"/>
        <s v="[dim_TOOCS_Agency].[Sub_Major_Group].&amp;[62 Other materials and objects]" c="62 Other materials and objects"/>
        <s v="[dim_TOOCS_Agency].[Sub_Major_Group].&amp;[63 Other substances]" c="63 Other substances"/>
        <s v="[dim_TOOCS_Agency].[Sub_Major_Group].&amp;[71 Outdoor environment]" c="71 Outdoor environment"/>
        <s v="[dim_TOOCS_Agency].[Sub_Major_Group].&amp;[72 Indoor environment]" c="72 Indoor environment"/>
        <s v="[dim_TOOCS_Agency].[Sub_Major_Group].&amp;[73/74 Underground environment]" c="73/74 Underground environment"/>
        <s v="[dim_TOOCS_Agency].[Sub_Major_Group].&amp;[81 Live four-legged animals]" c="81 Live four-legged animals"/>
        <s v="[dim_TOOCS_Agency].[Sub_Major_Group].&amp;[82 Other live animals]" c="82 Other live animals"/>
        <s v="[dim_TOOCS_Agency].[Sub_Major_Group].&amp;[83 Non-living animals]" c="83 Non-living animals"/>
        <s v="[dim_TOOCS_Agency].[Sub_Major_Group].&amp;[84 Human agencies]" c="84 Human agencies"/>
        <s v="[dim_TOOCS_Agency].[Sub_Major_Group].&amp;[85 Biological agencies]" c="85 Biological agencies"/>
        <s v="[dim_TOOCS_Agency].[Sub_Major_Group].&amp;[91 Non-physical agencies]" c="91 Non-physical agencies"/>
        <s v="[dim_TOOCS_Agency].[Sub_Major_Group].&amp;[99 Other and unspecified agencies]" c="99 Other and unspecified agencies"/>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2" memberValueDatatype="130" unbalanced="0">
      <fieldsUsage count="2">
        <fieldUsage x="-1"/>
        <fieldUsage x="6"/>
      </fieldsUsage>
    </cacheHierarchy>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2" memberValueDatatype="130" unbalanced="0">
      <fieldsUsage count="2">
        <fieldUsage x="-1"/>
        <fieldUsage x="7"/>
      </fieldsUsage>
    </cacheHierarchy>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070370373" backgroundQuery="1" createdVersion="8" refreshedVersion="8" minRefreshableVersion="3" recordCount="0" supportSubquery="1" supportAdvancedDrill="1" xr:uid="{3224D940-B6B4-45C3-97BE-658263A04CA0}">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dim_TOOCS_Breakdown_Agency].[Major_Group].[Major_Group]" caption="Major_Group" numFmtId="0" hierarchy="146" level="1">
      <sharedItems count="9">
        <s v="[dim_TOOCS_Breakdown_Agency].[Major_Group].&amp;[1 Machinery and (mainly) fixed plant]" c="1 Machinery and (mainly) fixed plant"/>
        <s v="[dim_TOOCS_Breakdown_Agency].[Major_Group].&amp;[2 Mobile plant and transport]" c="2 Mobile plant and transport"/>
        <s v="[dim_TOOCS_Breakdown_Agency].[Major_Group].&amp;[3 Powered equipment, tools and appliances]" c="3 Powered equipment, tools and appliances"/>
        <s v="[dim_TOOCS_Breakdown_Agency].[Major_Group].&amp;[4 Non-powered handtools, appliances and equipment]" c="4 Non-powered handtools, appliances and equipment"/>
        <s v="[dim_TOOCS_Breakdown_Agency].[Major_Group].&amp;[5 Chemicals and chemical products]" c="5 Chemicals and chemical products"/>
        <s v="[dim_TOOCS_Breakdown_Agency].[Major_Group].&amp;[6 Materials and substances]" c="6 Materials and substances"/>
        <s v="[dim_TOOCS_Breakdown_Agency].[Major_Group].&amp;[7 Environmental agencies]" c="7 Environmental agencies"/>
        <s v="[dim_TOOCS_Breakdown_Agency].[Major_Group].&amp;[8 Animal, human and biological agencies]" c="8 Animal, human and biological agencies"/>
        <s v="[dim_TOOCS_Breakdown_Agency].[Major_Group].&amp;[9 Other and unspecified agencies]" c="9 Other and unspecified agencies"/>
      </sharedItems>
    </cacheField>
    <cacheField name="[dim_TOOCS_Breakdown_Agency].[Sub_Major_Group].[Sub_Major_Group]" caption="Sub_Major_Group" numFmtId="0" hierarchy="154" level="1">
      <sharedItems count="47">
        <s v="[dim_TOOCS_Breakdown_Agency].[Sub_Major_Group].&amp;[11 Cutting, slicing, sawing machinery]" c="11 Cutting, slicing, sawing machinery"/>
        <s v="[dim_TOOCS_Breakdown_Agency].[Sub_Major_Group].&amp;[12 Crushing, pressing, rolling machinery]" c="12 Crushing, pressing, rolling machinery"/>
        <s v="[dim_TOOCS_Breakdown_Agency].[Sub_Major_Group].&amp;[13 Heating, cooking, baking equipment]" c="13 Heating, cooking, baking equipment"/>
        <s v="[dim_TOOCS_Breakdown_Agency].[Sub_Major_Group].&amp;[14 Cooling refrigeration plant and equipment]" c="14 Cooling refrigeration plant and equipment"/>
        <s v="[dim_TOOCS_Breakdown_Agency].[Sub_Major_Group].&amp;[15 Conveyors and lifting plant]" c="15 Conveyors and lifting plant"/>
        <s v="[dim_TOOCS_Breakdown_Agency].[Sub_Major_Group].&amp;[16 Electrical installation]" c="16 Electrical installation"/>
        <s v="[dim_TOOCS_Breakdown_Agency].[Sub_Major_Group].&amp;[17 Radiation-based equipment]" c="17 Radiation-based equipment"/>
        <s v="[dim_TOOCS_Breakdown_Agency].[Sub_Major_Group].&amp;[18 Filling and bottling/packaging plant]" c="18 Filling and bottling/packaging plant"/>
        <s v="[dim_TOOCS_Breakdown_Agency].[Sub_Major_Group].&amp;[19 Other plant and machinery]" c="19 Other plant and machinery"/>
        <s v="[dim_TOOCS_Breakdown_Agency].[Sub_Major_Group].&amp;[21 Self-propelled plant]" c="21 Self-propelled plant"/>
        <s v="[dim_TOOCS_Breakdown_Agency].[Sub_Major_Group].&amp;[22 Semi-portable plant]" c="22 Semi-portable plant"/>
        <s v="[dim_TOOCS_Breakdown_Agency].[Sub_Major_Group].&amp;[23 Other mobile plant]" c="23 Other mobile plant"/>
        <s v="[dim_TOOCS_Breakdown_Agency].[Sub_Major_Group].&amp;[24 Road transport]" c="24 Road transport"/>
        <s v="[dim_TOOCS_Breakdown_Agency].[Sub_Major_Group].&amp;[25 Rail transport]" c="25 Rail transport"/>
        <s v="[dim_TOOCS_Breakdown_Agency].[Sub_Major_Group].&amp;[26 Air transport]" c="26 Air transport"/>
        <s v="[dim_TOOCS_Breakdown_Agency].[Sub_Major_Group].&amp;[27 Water transport]" c="27 Water transport"/>
        <s v="[dim_TOOCS_Breakdown_Agency].[Sub_Major_Group].&amp;[29 Other transport]" c="29 Other transport"/>
        <s v="[dim_TOOCS_Breakdown_Agency].[Sub_Major_Group].&amp;[31 Workshop and worksite tools and equipment]" c="31 Workshop and worksite tools and equipment"/>
        <s v="[dim_TOOCS_Breakdown_Agency].[Sub_Major_Group].&amp;[32 Kitchen and domestic equipment]" c="32 Kitchen and domestic equipment"/>
        <s v="[dim_TOOCS_Breakdown_Agency].[Sub_Major_Group].&amp;[33 Office and electronic equipment]" c="33 Office and electronic equipment"/>
        <s v="[dim_TOOCS_Breakdown_Agency].[Sub_Major_Group].&amp;[34 Garden and outdoor powered equipment]" c="34 Garden and outdoor powered equipment"/>
        <s v="[dim_TOOCS_Breakdown_Agency].[Sub_Major_Group].&amp;[35 Pressure-based equipment not covered elsewhere]" c="35 Pressure-based equipment not covered elsewhere"/>
        <s v="[dim_TOOCS_Breakdown_Agency].[Sub_Major_Group].&amp;[39 Other powered equipment, tools and appliances]" c="39 Other powered equipment, tools and appliances"/>
        <s v="[dim_TOOCS_Breakdown_Agency].[Sub_Major_Group].&amp;[41 Handtools, non-powered, edged]" c="41 Handtools, non-powered, edged"/>
        <s v="[dim_TOOCS_Breakdown_Agency].[Sub_Major_Group].&amp;[42 Other handtools]" c="42 Other handtools"/>
        <s v="[dim_TOOCS_Breakdown_Agency].[Sub_Major_Group].&amp;[43 Fastening, packing and packaging equipment]" c="43 Fastening, packing and packaging equipment"/>
        <s v="[dim_TOOCS_Breakdown_Agency].[Sub_Major_Group].&amp;[44 Furniture and fittings]" c="44 Furniture and fittings"/>
        <s v="[dim_TOOCS_Breakdown_Agency].[Sub_Major_Group].&amp;[45 Other utensils]" c="45 Other utensils"/>
        <s v="[dim_TOOCS_Breakdown_Agency].[Sub_Major_Group].&amp;[46 Ladders, mobile ramps and stairways, and scaffolding]" c="46 Ladders, mobile ramps and stairways, and scaffolding"/>
        <s v="[dim_TOOCS_Breakdown_Agency].[Sub_Major_Group].&amp;[49 Other non-powered equipment]" c="49 Other non-powered equipment"/>
        <s v="[dim_TOOCS_Breakdown_Agency].[Sub_Major_Group].&amp;[51 Nominated chemicals]" c="51 Nominated chemicals"/>
        <s v="[dim_TOOCS_Breakdown_Agency].[Sub_Major_Group].&amp;[52 Other basic chemicals]" c="52 Other basic chemicals"/>
        <s v="[dim_TOOCS_Breakdown_Agency].[Sub_Major_Group].&amp;[53 Chemical products]" c="53 Chemical products"/>
        <s v="[dim_TOOCS_Breakdown_Agency].[Sub_Major_Group].&amp;[54 Immunobiologicals]" c="54 Immunobiologicals"/>
        <s v="[dim_TOOCS_Breakdown_Agency].[Sub_Major_Group].&amp;[61 Non-metallic minerals and substances]" c="61 Non-metallic minerals and substances"/>
        <s v="[dim_TOOCS_Breakdown_Agency].[Sub_Major_Group].&amp;[62 Other materials and objects]" c="62 Other materials and objects"/>
        <s v="[dim_TOOCS_Breakdown_Agency].[Sub_Major_Group].&amp;[63 Other substances]" c="63 Other substances"/>
        <s v="[dim_TOOCS_Breakdown_Agency].[Sub_Major_Group].&amp;[71 Outdoor environment]" c="71 Outdoor environment"/>
        <s v="[dim_TOOCS_Breakdown_Agency].[Sub_Major_Group].&amp;[72 Indoor environment]" c="72 Indoor environment"/>
        <s v="[dim_TOOCS_Breakdown_Agency].[Sub_Major_Group].&amp;[73/74 Underground environment]" c="73/74 Underground environment"/>
        <s v="[dim_TOOCS_Breakdown_Agency].[Sub_Major_Group].&amp;[81 Live four-legged animals]" c="81 Live four-legged animals"/>
        <s v="[dim_TOOCS_Breakdown_Agency].[Sub_Major_Group].&amp;[82 Other live animals]" c="82 Other live animals"/>
        <s v="[dim_TOOCS_Breakdown_Agency].[Sub_Major_Group].&amp;[83 Non-living animals]" c="83 Non-living animals"/>
        <s v="[dim_TOOCS_Breakdown_Agency].[Sub_Major_Group].&amp;[84 Human agencies]" c="84 Human agencies"/>
        <s v="[dim_TOOCS_Breakdown_Agency].[Sub_Major_Group].&amp;[85 Biological agencies]" c="85 Biological agencies"/>
        <s v="[dim_TOOCS_Breakdown_Agency].[Sub_Major_Group].&amp;[91 Non-physical agencies]" c="91 Non-physical agencies"/>
        <s v="[dim_TOOCS_Breakdown_Agency].[Sub_Major_Group].&amp;[99 Other and unspecified agencies]" c="99 Other and unspecified agencies"/>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2" memberValueDatatype="130" unbalanced="0">
      <fieldsUsage count="2">
        <fieldUsage x="-1"/>
        <fieldUsage x="6"/>
      </fieldsUsage>
    </cacheHierarchy>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2" memberValueDatatype="130" unbalanced="0">
      <fieldsUsage count="2">
        <fieldUsage x="-1"/>
        <fieldUsage x="7"/>
      </fieldsUsage>
    </cacheHierarchy>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097222222" backgroundQuery="1" createdVersion="8" refreshedVersion="8" minRefreshableVersion="3" recordCount="0" supportSubquery="1" supportAdvancedDrill="1" xr:uid="{93C240AF-71B4-4EF6-8143-0A7AF716520B}">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TOOCS_Breakdown_Agency].[Major_Group].[Major_Group]" caption="Major_Group" numFmtId="0" hierarchy="146" level="1">
      <sharedItems count="9">
        <s v="[dim_TOOCS_Breakdown_Agency].[Major_Group].&amp;[1 Machinery and (mainly) fixed plant]" c="1 Machinery and (mainly) fixed plant"/>
        <s v="[dim_TOOCS_Breakdown_Agency].[Major_Group].&amp;[2 Mobile plant and transport]" c="2 Mobile plant and transport"/>
        <s v="[dim_TOOCS_Breakdown_Agency].[Major_Group].&amp;[3 Powered equipment, tools and appliances]" c="3 Powered equipment, tools and appliances"/>
        <s v="[dim_TOOCS_Breakdown_Agency].[Major_Group].&amp;[4 Non-powered handtools, appliances and equipment]" c="4 Non-powered handtools, appliances and equipment"/>
        <s v="[dim_TOOCS_Breakdown_Agency].[Major_Group].&amp;[5 Chemicals and chemical products]" c="5 Chemicals and chemical products"/>
        <s v="[dim_TOOCS_Breakdown_Agency].[Major_Group].&amp;[6 Materials and substances]" c="6 Materials and substances"/>
        <s v="[dim_TOOCS_Breakdown_Agency].[Major_Group].&amp;[7 Environmental agencies]" c="7 Environmental agencies"/>
        <s v="[dim_TOOCS_Breakdown_Agency].[Major_Group].&amp;[8 Animal, human and biological agencies]" c="8 Animal, human and biological agencies"/>
        <s v="[dim_TOOCS_Breakdown_Agency].[Major_Group].&amp;[9 Other and unspecified agencies]" c="9 Other and unspecified agencies"/>
      </sharedItems>
    </cacheField>
    <cacheField name="[dim_TOOCS_Breakdown_Agency].[Sub_Major_Group].[Sub_Major_Group]" caption="Sub_Major_Group" numFmtId="0" hierarchy="154" level="1">
      <sharedItems count="47">
        <s v="[dim_TOOCS_Breakdown_Agency].[Sub_Major_Group].&amp;[11 Cutting, slicing, sawing machinery]" c="11 Cutting, slicing, sawing machinery"/>
        <s v="[dim_TOOCS_Breakdown_Agency].[Sub_Major_Group].&amp;[12 Crushing, pressing, rolling machinery]" c="12 Crushing, pressing, rolling machinery"/>
        <s v="[dim_TOOCS_Breakdown_Agency].[Sub_Major_Group].&amp;[13 Heating, cooking, baking equipment]" c="13 Heating, cooking, baking equipment"/>
        <s v="[dim_TOOCS_Breakdown_Agency].[Sub_Major_Group].&amp;[14 Cooling refrigeration plant and equipment]" c="14 Cooling refrigeration plant and equipment"/>
        <s v="[dim_TOOCS_Breakdown_Agency].[Sub_Major_Group].&amp;[15 Conveyors and lifting plant]" c="15 Conveyors and lifting plant"/>
        <s v="[dim_TOOCS_Breakdown_Agency].[Sub_Major_Group].&amp;[16 Electrical installation]" c="16 Electrical installation"/>
        <s v="[dim_TOOCS_Breakdown_Agency].[Sub_Major_Group].&amp;[17 Radiation-based equipment]" c="17 Radiation-based equipment"/>
        <s v="[dim_TOOCS_Breakdown_Agency].[Sub_Major_Group].&amp;[18 Filling and bottling/packaging plant]" c="18 Filling and bottling/packaging plant"/>
        <s v="[dim_TOOCS_Breakdown_Agency].[Sub_Major_Group].&amp;[19 Other plant and machinery]" c="19 Other plant and machinery"/>
        <s v="[dim_TOOCS_Breakdown_Agency].[Sub_Major_Group].&amp;[21 Self-propelled plant]" c="21 Self-propelled plant"/>
        <s v="[dim_TOOCS_Breakdown_Agency].[Sub_Major_Group].&amp;[22 Semi-portable plant]" c="22 Semi-portable plant"/>
        <s v="[dim_TOOCS_Breakdown_Agency].[Sub_Major_Group].&amp;[23 Other mobile plant]" c="23 Other mobile plant"/>
        <s v="[dim_TOOCS_Breakdown_Agency].[Sub_Major_Group].&amp;[24 Road transport]" c="24 Road transport"/>
        <s v="[dim_TOOCS_Breakdown_Agency].[Sub_Major_Group].&amp;[25 Rail transport]" c="25 Rail transport"/>
        <s v="[dim_TOOCS_Breakdown_Agency].[Sub_Major_Group].&amp;[26 Air transport]" c="26 Air transport"/>
        <s v="[dim_TOOCS_Breakdown_Agency].[Sub_Major_Group].&amp;[27 Water transport]" c="27 Water transport"/>
        <s v="[dim_TOOCS_Breakdown_Agency].[Sub_Major_Group].&amp;[29 Other transport]" c="29 Other transport"/>
        <s v="[dim_TOOCS_Breakdown_Agency].[Sub_Major_Group].&amp;[31 Workshop and worksite tools and equipment]" c="31 Workshop and worksite tools and equipment"/>
        <s v="[dim_TOOCS_Breakdown_Agency].[Sub_Major_Group].&amp;[32 Kitchen and domestic equipment]" c="32 Kitchen and domestic equipment"/>
        <s v="[dim_TOOCS_Breakdown_Agency].[Sub_Major_Group].&amp;[33 Office and electronic equipment]" c="33 Office and electronic equipment"/>
        <s v="[dim_TOOCS_Breakdown_Agency].[Sub_Major_Group].&amp;[34 Garden and outdoor powered equipment]" c="34 Garden and outdoor powered equipment"/>
        <s v="[dim_TOOCS_Breakdown_Agency].[Sub_Major_Group].&amp;[35 Pressure-based equipment not covered elsewhere]" c="35 Pressure-based equipment not covered elsewhere"/>
        <s v="[dim_TOOCS_Breakdown_Agency].[Sub_Major_Group].&amp;[39 Other powered equipment, tools and appliances]" c="39 Other powered equipment, tools and appliances"/>
        <s v="[dim_TOOCS_Breakdown_Agency].[Sub_Major_Group].&amp;[41 Handtools, non-powered, edged]" c="41 Handtools, non-powered, edged"/>
        <s v="[dim_TOOCS_Breakdown_Agency].[Sub_Major_Group].&amp;[42 Other handtools]" c="42 Other handtools"/>
        <s v="[dim_TOOCS_Breakdown_Agency].[Sub_Major_Group].&amp;[43 Fastening, packing and packaging equipment]" c="43 Fastening, packing and packaging equipment"/>
        <s v="[dim_TOOCS_Breakdown_Agency].[Sub_Major_Group].&amp;[44 Furniture and fittings]" c="44 Furniture and fittings"/>
        <s v="[dim_TOOCS_Breakdown_Agency].[Sub_Major_Group].&amp;[45 Other utensils]" c="45 Other utensils"/>
        <s v="[dim_TOOCS_Breakdown_Agency].[Sub_Major_Group].&amp;[46 Ladders, mobile ramps and stairways, and scaffolding]" c="46 Ladders, mobile ramps and stairways, and scaffolding"/>
        <s v="[dim_TOOCS_Breakdown_Agency].[Sub_Major_Group].&amp;[49 Other non-powered equipment]" c="49 Other non-powered equipment"/>
        <s v="[dim_TOOCS_Breakdown_Agency].[Sub_Major_Group].&amp;[51 Nominated chemicals]" c="51 Nominated chemicals"/>
        <s v="[dim_TOOCS_Breakdown_Agency].[Sub_Major_Group].&amp;[52 Other basic chemicals]" c="52 Other basic chemicals"/>
        <s v="[dim_TOOCS_Breakdown_Agency].[Sub_Major_Group].&amp;[53 Chemical products]" c="53 Chemical products"/>
        <s v="[dim_TOOCS_Breakdown_Agency].[Sub_Major_Group].&amp;[54 Immunobiologicals]" c="54 Immunobiologicals"/>
        <s v="[dim_TOOCS_Breakdown_Agency].[Sub_Major_Group].&amp;[61 Non-metallic minerals and substances]" c="61 Non-metallic minerals and substances"/>
        <s v="[dim_TOOCS_Breakdown_Agency].[Sub_Major_Group].&amp;[62 Other materials and objects]" c="62 Other materials and objects"/>
        <s v="[dim_TOOCS_Breakdown_Agency].[Sub_Major_Group].&amp;[63 Other substances]" c="63 Other substances"/>
        <s v="[dim_TOOCS_Breakdown_Agency].[Sub_Major_Group].&amp;[71 Outdoor environment]" c="71 Outdoor environment"/>
        <s v="[dim_TOOCS_Breakdown_Agency].[Sub_Major_Group].&amp;[72 Indoor environment]" c="72 Indoor environment"/>
        <s v="[dim_TOOCS_Breakdown_Agency].[Sub_Major_Group].&amp;[73/74 Underground environment]" c="73/74 Underground environment"/>
        <s v="[dim_TOOCS_Breakdown_Agency].[Sub_Major_Group].&amp;[81 Live four-legged animals]" c="81 Live four-legged animals"/>
        <s v="[dim_TOOCS_Breakdown_Agency].[Sub_Major_Group].&amp;[82 Other live animals]" c="82 Other live animals"/>
        <s v="[dim_TOOCS_Breakdown_Agency].[Sub_Major_Group].&amp;[83 Non-living animals]" c="83 Non-living animals"/>
        <s v="[dim_TOOCS_Breakdown_Agency].[Sub_Major_Group].&amp;[84 Human agencies]" c="84 Human agencies"/>
        <s v="[dim_TOOCS_Breakdown_Agency].[Sub_Major_Group].&amp;[85 Biological agencies]" c="85 Biological agencies"/>
        <s v="[dim_TOOCS_Breakdown_Agency].[Sub_Major_Group].&amp;[91 Non-physical agencies]" c="91 Non-physical agencies"/>
        <s v="[dim_TOOCS_Breakdown_Agency].[Sub_Major_Group].&amp;[99 Other and unspecified agencies]" c="99 Other and unspecified agencies"/>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2" memberValueDatatype="130" unbalanced="0">
      <fieldsUsage count="2">
        <fieldUsage x="-1"/>
        <fieldUsage x="6"/>
      </fieldsUsage>
    </cacheHierarchy>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2" memberValueDatatype="130" unbalanced="0">
      <fieldsUsage count="2">
        <fieldUsage x="-1"/>
        <fieldUsage x="7"/>
      </fieldsUsage>
    </cacheHierarchy>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121296299" backgroundQuery="1" createdVersion="8" refreshedVersion="8" minRefreshableVersion="3" recordCount="0" supportSubquery="1" supportAdvancedDrill="1" xr:uid="{A3FBCBA9-630F-4AE5-B3CB-5AA9ACFD8A29}">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dim_TOOCS_Mechanism].[Major_Group].[Major_Group]" caption="Major_Group" numFmtId="0" hierarchy="162" level="1">
      <sharedItems count="10">
        <s v="[dim_TOOCS_Mechanism].[Major_Group].&amp;[0 Falls, trips and slips of a person]" c="0 Falls, trips and slips of a person"/>
        <s v="[dim_TOOCS_Mechanism].[Major_Group].&amp;[1 Hitting objects with a part of the body]" c="1 Hitting objects with a part of the body"/>
        <s v="[dim_TOOCS_Mechanism].[Major_Group].&amp;[2 Being hit by moving objects]" c="2 Being hit by moving objects"/>
        <s v="[dim_TOOCS_Mechanism].[Major_Group].&amp;[3 Sound and pressure]" c="3 Sound and pressure"/>
        <s v="[dim_TOOCS_Mechanism].[Major_Group].&amp;[4 Body stressing]" c="4 Body stressing"/>
        <s v="[dim_TOOCS_Mechanism].[Major_Group].&amp;[5 Heat, electricity and other environmental factors]" c="5 Heat, electricity and other environmental factors"/>
        <s v="[dim_TOOCS_Mechanism].[Major_Group].&amp;[6 Chemicals and other substances]" c="6 Chemicals and other substances"/>
        <s v="[dim_TOOCS_Mechanism].[Major_Group].&amp;[7 Biological factors]" c="7 Biological factors"/>
        <s v="[dim_TOOCS_Mechanism].[Major_Group].&amp;[8 Mental stress]" c="8 Mental stress"/>
        <s v="[dim_TOOCS_Mechanism].[Major_Group].&amp;[9 Vehicle incidents and other]" c="9 Vehicle incidents and other"/>
      </sharedItems>
    </cacheField>
    <cacheField name="[dim_TOOCS_Mechanism].[Sub_Major_Group].[Sub_Major_Group]" caption="Sub_Major_Group" numFmtId="0" hierarchy="169" level="1">
      <sharedItems count="56">
        <s v="[dim_TOOCS_Mechanism].[Sub_Major_Group].&amp;[01 Falls from a height]" c="01 Falls from a height"/>
        <s v="[dim_TOOCS_Mechanism].[Sub_Major_Group].&amp;[02 Falls on the same level]" c="02 Falls on the same level"/>
        <s v="[dim_TOOCS_Mechanism].[Sub_Major_Group].&amp;[03 Stepping, kneeling or sitting on objects]" c="03 Stepping, kneeling or sitting on objects"/>
        <s v="[dim_TOOCS_Mechanism].[Sub_Major_Group].&amp;[11 Hitting stationary objects]" c="11 Hitting stationary objects"/>
        <s v="[dim_TOOCS_Mechanism].[Sub_Major_Group].&amp;[12 Hitting moving objects]" c="12 Hitting moving objects"/>
        <s v="[dim_TOOCS_Mechanism].[Sub_Major_Group].&amp;[13 Rubbing and chafing]" c="13 Rubbing and chafing"/>
        <s v="[dim_TOOCS_Mechanism].[Sub_Major_Group].&amp;[21 Being hit by falling objects]" c="21 Being hit by falling objects"/>
        <s v="[dim_TOOCS_Mechanism].[Sub_Major_Group].&amp;[22 Being bitten by an animal]" c="22 Being bitten by an animal"/>
        <s v="[dim_TOOCS_Mechanism].[Sub_Major_Group].&amp;[23 Being hit by an animal]" c="23 Being hit by an animal"/>
        <s v="[dim_TOOCS_Mechanism].[Sub_Major_Group].&amp;[24 Being hit by a person accidentally]" c="24 Being hit by a person accidentally"/>
        <s v="[dim_TOOCS_Mechanism].[Sub_Major_Group].&amp;[25 Being trapped by moving machinery or equipment]" c="25 Being trapped by moving machinery or equipment"/>
        <s v="[dim_TOOCS_Mechanism].[Sub_Major_Group].&amp;[26 Being trapped between stationary and moving objects]" c="26 Being trapped between stationary and moving objects"/>
        <s v="[dim_TOOCS_Mechanism].[Sub_Major_Group].&amp;[27 Exposure to mechanical vibration]" c="27 Exposure to mechanical vibration"/>
        <s v="[dim_TOOCS_Mechanism].[Sub_Major_Group].&amp;[28 Being hit by moving objects]" c="28 Being hit by moving objects"/>
        <s v="[dim_TOOCS_Mechanism].[Sub_Major_Group].&amp;[29 Being assaulted by a person or persons]" c="29 Being assaulted by a person or persons"/>
        <s v="[dim_TOOCS_Mechanism].[Sub_Major_Group].&amp;[31 Exposure to single, sudden sound]" c="31 Exposure to single, sudden sound"/>
        <s v="[dim_TOOCS_Mechanism].[Sub_Major_Group].&amp;[32 Long term exposure to sounds]" c="32 Long term exposure to sounds"/>
        <s v="[dim_TOOCS_Mechanism].[Sub_Major_Group].&amp;[38 Explosion]" c="38 Explosion"/>
        <s v="[dim_TOOCS_Mechanism].[Sub_Major_Group].&amp;[39 Other variations in pressure]" c="39 Other variations in pressure"/>
        <s v="[dim_TOOCS_Mechanism].[Sub_Major_Group].&amp;[41 Muscular stress while lifting, carrying, or putting down objects]" c="41 Muscular stress while lifting, carrying, or putting down objects"/>
        <s v="[dim_TOOCS_Mechanism].[Sub_Major_Group].&amp;[42 Muscular stress while handling objects other than lifting, carrying or putting down]" c="42 Muscular stress while handling objects other than lifting, carrying or putting down"/>
        <s v="[dim_TOOCS_Mechanism].[Sub_Major_Group].&amp;[43 Muscular stress with no objects being handled]" c="43 Muscular stress with no objects being handled"/>
        <s v="[dim_TOOCS_Mechanism].[Sub_Major_Group].&amp;[44 Repetitive movement, low muscle loading]" c="44 Repetitive movement, low muscle loading"/>
        <s v="[dim_TOOCS_Mechanism].[Sub_Major_Group].&amp;[51 Contact with hot objects]" c="51 Contact with hot objects"/>
        <s v="[dim_TOOCS_Mechanism].[Sub_Major_Group].&amp;[52 Contact with cold objects]" c="52 Contact with cold objects"/>
        <s v="[dim_TOOCS_Mechanism].[Sub_Major_Group].&amp;[53 Exposure to environmental heat]" c="53 Exposure to environmental heat"/>
        <s v="[dim_TOOCS_Mechanism].[Sub_Major_Group].&amp;[54 Exposure to environmental cold]" c="54 Exposure to environmental cold"/>
        <s v="[dim_TOOCS_Mechanism].[Sub_Major_Group].&amp;[55 Exposure to non-ionising radiation]" c="55 Exposure to non-ionising radiation"/>
        <s v="[dim_TOOCS_Mechanism].[Sub_Major_Group].&amp;[56 Exposure to ionising radiation]" c="56 Exposure to ionising radiation"/>
        <s v="[dim_TOOCS_Mechanism].[Sub_Major_Group].&amp;[57 Contact with electricity]" c="57 Contact with electricity"/>
        <s v="[dim_TOOCS_Mechanism].[Sub_Major_Group].&amp;[58 Drowning/immersion]" c="58 Drowning/immersion"/>
        <s v="[dim_TOOCS_Mechanism].[Sub_Major_Group].&amp;[59 Exposure to other and unspecified environmental factors]" c="59 Exposure to other and unspecified environmental factors"/>
        <s v="[dim_TOOCS_Mechanism].[Sub_Major_Group].&amp;[61 Single contact with chemical or substance]" c="61 Single contact with chemical or substance"/>
        <s v="[dim_TOOCS_Mechanism].[Sub_Major_Group].&amp;[62 Long term contact with chemicals or substances]" c="62 Long term contact with chemicals or substances"/>
        <s v="[dim_TOOCS_Mechanism].[Sub_Major_Group].&amp;[63 Insect and spider bites and stings]" c="63 Insect and spider bites and stings"/>
        <s v="[dim_TOOCS_Mechanism].[Sub_Major_Group].&amp;[64 Contact with poisonous parts of plant or marine life]" c="64 Contact with poisonous parts of plant or marine life"/>
        <s v="[dim_TOOCS_Mechanism].[Sub_Major_Group].&amp;[69 Other and unspecified contact with chemical or substance]" c="69 Other and unspecified contact with chemical or substance"/>
        <s v="[dim_TOOCS_Mechanism].[Sub_Major_Group].&amp;[71 Contact with, or exposure to, biological factors of non-human origin]" c="71 Contact with, or exposure to, biological factors of non-human origin"/>
        <s v="[dim_TOOCS_Mechanism].[Sub_Major_Group].&amp;[72 Contact with, or exposure to, biological factors of human origin]" c="72 Contact with, or exposure to, biological factors of human origin"/>
        <s v="[dim_TOOCS_Mechanism].[Sub_Major_Group].&amp;[79 Contact with, or exposure to, biological factors of unknown origin]" c="79 Contact with, or exposure to, biological factors of unknown origin"/>
        <s v="[dim_TOOCS_Mechanism].[Sub_Major_Group].&amp;[80 Sexual harassment]" c="80 Sexual harassment"/>
        <s v="[dim_TOOCS_Mechanism].[Sub_Major_Group].&amp;[81 Exposure to a traumatic event]" c="81 Exposure to a traumatic event"/>
        <s v="[dim_TOOCS_Mechanism].[Sub_Major_Group].&amp;[82 Exposure to workplace or occupational violence]" c="82 Exposure to workplace or occupational violence"/>
        <s v="[dim_TOOCS_Mechanism].[Sub_Major_Group].&amp;[83 Other harassment not further defined]" c="83 Other harassment not further defined"/>
        <s v="[dim_TOOCS_Mechanism].[Sub_Major_Group].&amp;[84 Work pressure]" c="84 Work pressure"/>
        <s v="[dim_TOOCS_Mechanism].[Sub_Major_Group].&amp;[85 Suicide or attempted suicide]" c="85 Suicide or attempted suicide"/>
        <s v="[dim_TOOCS_Mechanism].[Sub_Major_Group].&amp;[86 Other mental stress factors]" c="86 Other mental stress factors"/>
        <s v="[dim_TOOCS_Mechanism].[Sub_Major_Group].&amp;[87 Work related harassment and/or workplace bullying]" c="87 Work related harassment and/or workplace bullying"/>
        <s v="[dim_TOOCS_Mechanism].[Sub_Major_Group].&amp;[88 Racial harassment]" c="88 Racial harassment"/>
        <s v="[dim_TOOCS_Mechanism].[Sub_Major_Group].&amp;[89 Mental stress related to novel coronavirus (COVID-19)]" c="89 Mental stress related to novel coronavirus (COVID-19)"/>
        <s v="[dim_TOOCS_Mechanism].[Sub_Major_Group].&amp;[8_ Mental stress not further defined]" c="8_ Mental stress not further defined"/>
        <s v="[dim_TOOCS_Mechanism].[Sub_Major_Group].&amp;[91 Slide or cave-in]" c="91 Slide or cave-in"/>
        <s v="[dim_TOOCS_Mechanism].[Sub_Major_Group].&amp;[92 Vehicle incident]" c="92 Vehicle incident"/>
        <s v="[dim_TOOCS_Mechanism].[Sub_Major_Group].&amp;[93 Rollover]" c="93 Rollover"/>
        <s v="[dim_TOOCS_Mechanism].[Sub_Major_Group].&amp;[98 Other and multiple mechanisms of incident]" c="98 Other and multiple mechanisms of incident"/>
        <s v="[dim_TOOCS_Mechanism].[Sub_Major_Group].&amp;[99 Unspecified mechanisms of incident]" c="99 Unspecified mechanisms of incident"/>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2" memberValueDatatype="130" unbalanced="0">
      <fieldsUsage count="2">
        <fieldUsage x="-1"/>
        <fieldUsage x="6"/>
      </fieldsUsage>
    </cacheHierarchy>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2" memberValueDatatype="130" unbalanced="0">
      <fieldsUsage count="2">
        <fieldUsage x="-1"/>
        <fieldUsage x="7"/>
      </fieldsUsage>
    </cacheHierarchy>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147337963" backgroundQuery="1" createdVersion="8" refreshedVersion="8" minRefreshableVersion="3" recordCount="0" supportSubquery="1" supportAdvancedDrill="1" xr:uid="{232586A1-E262-4095-8DF9-502FA9C0F078}">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TOOCS_Mechanism].[Sub_Major_Group].[Sub_Major_Group]" caption="Sub_Major_Group" numFmtId="0" hierarchy="169" level="1">
      <sharedItems count="56">
        <s v="[dim_TOOCS_Mechanism].[Sub_Major_Group].&amp;[01 Falls from a height]" c="01 Falls from a height"/>
        <s v="[dim_TOOCS_Mechanism].[Sub_Major_Group].&amp;[02 Falls on the same level]" c="02 Falls on the same level"/>
        <s v="[dim_TOOCS_Mechanism].[Sub_Major_Group].&amp;[03 Stepping, kneeling or sitting on objects]" c="03 Stepping, kneeling or sitting on objects"/>
        <s v="[dim_TOOCS_Mechanism].[Sub_Major_Group].&amp;[11 Hitting stationary objects]" c="11 Hitting stationary objects"/>
        <s v="[dim_TOOCS_Mechanism].[Sub_Major_Group].&amp;[12 Hitting moving objects]" c="12 Hitting moving objects"/>
        <s v="[dim_TOOCS_Mechanism].[Sub_Major_Group].&amp;[13 Rubbing and chafing]" c="13 Rubbing and chafing"/>
        <s v="[dim_TOOCS_Mechanism].[Sub_Major_Group].&amp;[21 Being hit by falling objects]" c="21 Being hit by falling objects"/>
        <s v="[dim_TOOCS_Mechanism].[Sub_Major_Group].&amp;[22 Being bitten by an animal]" c="22 Being bitten by an animal"/>
        <s v="[dim_TOOCS_Mechanism].[Sub_Major_Group].&amp;[23 Being hit by an animal]" c="23 Being hit by an animal"/>
        <s v="[dim_TOOCS_Mechanism].[Sub_Major_Group].&amp;[24 Being hit by a person accidentally]" c="24 Being hit by a person accidentally"/>
        <s v="[dim_TOOCS_Mechanism].[Sub_Major_Group].&amp;[25 Being trapped by moving machinery or equipment]" c="25 Being trapped by moving machinery or equipment"/>
        <s v="[dim_TOOCS_Mechanism].[Sub_Major_Group].&amp;[26 Being trapped between stationary and moving objects]" c="26 Being trapped between stationary and moving objects"/>
        <s v="[dim_TOOCS_Mechanism].[Sub_Major_Group].&amp;[27 Exposure to mechanical vibration]" c="27 Exposure to mechanical vibration"/>
        <s v="[dim_TOOCS_Mechanism].[Sub_Major_Group].&amp;[28 Being hit by moving objects]" c="28 Being hit by moving objects"/>
        <s v="[dim_TOOCS_Mechanism].[Sub_Major_Group].&amp;[29 Being assaulted by a person or persons]" c="29 Being assaulted by a person or persons"/>
        <s v="[dim_TOOCS_Mechanism].[Sub_Major_Group].&amp;[31 Exposure to single, sudden sound]" c="31 Exposure to single, sudden sound"/>
        <s v="[dim_TOOCS_Mechanism].[Sub_Major_Group].&amp;[32 Long term exposure to sounds]" c="32 Long term exposure to sounds"/>
        <s v="[dim_TOOCS_Mechanism].[Sub_Major_Group].&amp;[38 Explosion]" c="38 Explosion"/>
        <s v="[dim_TOOCS_Mechanism].[Sub_Major_Group].&amp;[39 Other variations in pressure]" c="39 Other variations in pressure"/>
        <s v="[dim_TOOCS_Mechanism].[Sub_Major_Group].&amp;[41 Muscular stress while lifting, carrying, or putting down objects]" c="41 Muscular stress while lifting, carrying, or putting down objects"/>
        <s v="[dim_TOOCS_Mechanism].[Sub_Major_Group].&amp;[42 Muscular stress while handling objects other than lifting, carrying or putting down]" c="42 Muscular stress while handling objects other than lifting, carrying or putting down"/>
        <s v="[dim_TOOCS_Mechanism].[Sub_Major_Group].&amp;[43 Muscular stress with no objects being handled]" c="43 Muscular stress with no objects being handled"/>
        <s v="[dim_TOOCS_Mechanism].[Sub_Major_Group].&amp;[44 Repetitive movement, low muscle loading]" c="44 Repetitive movement, low muscle loading"/>
        <s v="[dim_TOOCS_Mechanism].[Sub_Major_Group].&amp;[51 Contact with hot objects]" c="51 Contact with hot objects"/>
        <s v="[dim_TOOCS_Mechanism].[Sub_Major_Group].&amp;[52 Contact with cold objects]" c="52 Contact with cold objects"/>
        <s v="[dim_TOOCS_Mechanism].[Sub_Major_Group].&amp;[53 Exposure to environmental heat]" c="53 Exposure to environmental heat"/>
        <s v="[dim_TOOCS_Mechanism].[Sub_Major_Group].&amp;[54 Exposure to environmental cold]" c="54 Exposure to environmental cold"/>
        <s v="[dim_TOOCS_Mechanism].[Sub_Major_Group].&amp;[55 Exposure to non-ionising radiation]" c="55 Exposure to non-ionising radiation"/>
        <s v="[dim_TOOCS_Mechanism].[Sub_Major_Group].&amp;[56 Exposure to ionising radiation]" c="56 Exposure to ionising radiation"/>
        <s v="[dim_TOOCS_Mechanism].[Sub_Major_Group].&amp;[57 Contact with electricity]" c="57 Contact with electricity"/>
        <s v="[dim_TOOCS_Mechanism].[Sub_Major_Group].&amp;[58 Drowning/immersion]" c="58 Drowning/immersion"/>
        <s v="[dim_TOOCS_Mechanism].[Sub_Major_Group].&amp;[59 Exposure to other and unspecified environmental factors]" c="59 Exposure to other and unspecified environmental factors"/>
        <s v="[dim_TOOCS_Mechanism].[Sub_Major_Group].&amp;[61 Single contact with chemical or substance]" c="61 Single contact with chemical or substance"/>
        <s v="[dim_TOOCS_Mechanism].[Sub_Major_Group].&amp;[62 Long term contact with chemicals or substances]" c="62 Long term contact with chemicals or substances"/>
        <s v="[dim_TOOCS_Mechanism].[Sub_Major_Group].&amp;[63 Insect and spider bites and stings]" c="63 Insect and spider bites and stings"/>
        <s v="[dim_TOOCS_Mechanism].[Sub_Major_Group].&amp;[64 Contact with poisonous parts of plant or marine life]" c="64 Contact with poisonous parts of plant or marine life"/>
        <s v="[dim_TOOCS_Mechanism].[Sub_Major_Group].&amp;[69 Other and unspecified contact with chemical or substance]" c="69 Other and unspecified contact with chemical or substance"/>
        <s v="[dim_TOOCS_Mechanism].[Sub_Major_Group].&amp;[71 Contact with, or exposure to, biological factors of non-human origin]" c="71 Contact with, or exposure to, biological factors of non-human origin"/>
        <s v="[dim_TOOCS_Mechanism].[Sub_Major_Group].&amp;[72 Contact with, or exposure to, biological factors of human origin]" c="72 Contact with, or exposure to, biological factors of human origin"/>
        <s v="[dim_TOOCS_Mechanism].[Sub_Major_Group].&amp;[79 Contact with, or exposure to, biological factors of unknown origin]" c="79 Contact with, or exposure to, biological factors of unknown origin"/>
        <s v="[dim_TOOCS_Mechanism].[Sub_Major_Group].&amp;[80 Sexual harassment]" c="80 Sexual harassment"/>
        <s v="[dim_TOOCS_Mechanism].[Sub_Major_Group].&amp;[81 Exposure to a traumatic event]" c="81 Exposure to a traumatic event"/>
        <s v="[dim_TOOCS_Mechanism].[Sub_Major_Group].&amp;[82 Exposure to workplace or occupational violence]" c="82 Exposure to workplace or occupational violence"/>
        <s v="[dim_TOOCS_Mechanism].[Sub_Major_Group].&amp;[83 Other harassment not further defined]" c="83 Other harassment not further defined"/>
        <s v="[dim_TOOCS_Mechanism].[Sub_Major_Group].&amp;[84 Work pressure]" c="84 Work pressure"/>
        <s v="[dim_TOOCS_Mechanism].[Sub_Major_Group].&amp;[85 Suicide or attempted suicide]" c="85 Suicide or attempted suicide"/>
        <s v="[dim_TOOCS_Mechanism].[Sub_Major_Group].&amp;[86 Other mental stress factors]" c="86 Other mental stress factors"/>
        <s v="[dim_TOOCS_Mechanism].[Sub_Major_Group].&amp;[87 Work related harassment and/or workplace bullying]" c="87 Work related harassment and/or workplace bullying"/>
        <s v="[dim_TOOCS_Mechanism].[Sub_Major_Group].&amp;[88 Racial harassment]" c="88 Racial harassment"/>
        <s v="[dim_TOOCS_Mechanism].[Sub_Major_Group].&amp;[89 Mental stress related to novel coronavirus (COVID-19)]" c="89 Mental stress related to novel coronavirus (COVID-19)"/>
        <s v="[dim_TOOCS_Mechanism].[Sub_Major_Group].&amp;[8_ Mental stress not further defined]" c="8_ Mental stress not further defined"/>
        <s v="[dim_TOOCS_Mechanism].[Sub_Major_Group].&amp;[91 Slide or cave-in]" c="91 Slide or cave-in"/>
        <s v="[dim_TOOCS_Mechanism].[Sub_Major_Group].&amp;[92 Vehicle incident]" c="92 Vehicle incident"/>
        <s v="[dim_TOOCS_Mechanism].[Sub_Major_Group].&amp;[93 Rollover]" c="93 Rollover"/>
        <s v="[dim_TOOCS_Mechanism].[Sub_Major_Group].&amp;[98 Other and multiple mechanisms of incident]" c="98 Other and multiple mechanisms of incident"/>
        <s v="[dim_TOOCS_Mechanism].[Sub_Major_Group].&amp;[99 Unspecified mechanisms of incident]" c="99 Unspecified mechanisms of incident"/>
      </sharedItems>
    </cacheField>
    <cacheField name="[dim_TOOCS_Mechanism].[Major_Group].[Major_Group]" caption="Major_Group" numFmtId="0" hierarchy="162" level="1">
      <sharedItems count="10">
        <s v="[dim_TOOCS_Mechanism].[Major_Group].&amp;[0 Falls, trips and slips of a person]" c="0 Falls, trips and slips of a person"/>
        <s v="[dim_TOOCS_Mechanism].[Major_Group].&amp;[1 Hitting objects with a part of the body]" c="1 Hitting objects with a part of the body"/>
        <s v="[dim_TOOCS_Mechanism].[Major_Group].&amp;[2 Being hit by moving objects]" c="2 Being hit by moving objects"/>
        <s v="[dim_TOOCS_Mechanism].[Major_Group].&amp;[3 Sound and pressure]" c="3 Sound and pressure"/>
        <s v="[dim_TOOCS_Mechanism].[Major_Group].&amp;[4 Body stressing]" c="4 Body stressing"/>
        <s v="[dim_TOOCS_Mechanism].[Major_Group].&amp;[5 Heat, electricity and other environmental factors]" c="5 Heat, electricity and other environmental factors"/>
        <s v="[dim_TOOCS_Mechanism].[Major_Group].&amp;[6 Chemicals and other substances]" c="6 Chemicals and other substances"/>
        <s v="[dim_TOOCS_Mechanism].[Major_Group].&amp;[7 Biological factors]" c="7 Biological factors"/>
        <s v="[dim_TOOCS_Mechanism].[Major_Group].&amp;[8 Mental stress]" c="8 Mental stress"/>
        <s v="[dim_TOOCS_Mechanism].[Major_Group].&amp;[9 Vehicle incidents and other]" c="9 Vehicle incidents and other"/>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2" memberValueDatatype="130" unbalanced="0">
      <fieldsUsage count="2">
        <fieldUsage x="-1"/>
        <fieldUsage x="7"/>
      </fieldsUsage>
    </cacheHierarchy>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2" memberValueDatatype="130" unbalanced="0">
      <fieldsUsage count="2">
        <fieldUsage x="-1"/>
        <fieldUsage x="6"/>
      </fieldsUsage>
    </cacheHierarchy>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174305558" backgroundQuery="1" createdVersion="8" refreshedVersion="8" minRefreshableVersion="3" recordCount="0" supportSubquery="1" supportAdvancedDrill="1" xr:uid="{7B993728-99E3-4198-8AC4-28AD381A8C72}">
  <cacheSource type="external" connectionId="1"/>
  <cacheFields count="9">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9"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NFD_2digit_Flag].[NFD_2digit_Flag]" caption="NFD_2digit_Flag" numFmtId="0" hierarchy="34" level="1">
      <sharedItems containsSemiMixedTypes="0" containsString="0"/>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6"/>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7"/>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8"/>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204629632" backgroundQuery="1" createdVersion="8" refreshedVersion="8" minRefreshableVersion="3" recordCount="0" supportSubquery="1" supportAdvancedDrill="1" xr:uid="{DE1B4AA3-F79B-4E3D-BA09-DF6724BA8CAE}">
  <cacheSource type="external" connectionId="1"/>
  <cacheFields count="9">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9"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Measures].[Fatalities_rate_Occ_Fin_NP]" caption="Fatalities_rate_Occ_Fin_NP" numFmtId="0" hierarchy="420" level="32767"/>
    <cacheField name="[dim_ANZSCO].[NFD_2digit_Flag].[NFD_2digit_Flag]" caption="NFD_2digit_Flag" numFmtId="0" hierarchy="34" level="1">
      <sharedItems containsSemiMixedTypes="0" containsString="0"/>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6"/>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8"/>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oneField="1">
      <fieldsUsage count="1">
        <fieldUsage x="7"/>
      </fieldsUsage>
    </cacheHierarchy>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235532406" backgroundQuery="1" createdVersion="8" refreshedVersion="8" minRefreshableVersion="3" recordCount="0" supportSubquery="1" supportAdvancedDrill="1" xr:uid="{6F2C30A5-AE5D-48EC-B6D5-321D7BF58905}">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9"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NFD_2digit_Flag].[NFD_2digit_Flag]" caption="NFD_2digit_Flag" numFmtId="0" hierarchy="34" level="1">
      <sharedItems containsSemiMixedTypes="0" containsString="0"/>
    </cacheField>
    <cacheField name="[Measures].[Fatalities_rate_Occ_Cal_NP]" caption="Fatalities_rate_Occ_Cal_NP" numFmtId="0" hierarchy="419" level="32767"/>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4"/>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5"/>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6"/>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oneField="1">
      <fieldsUsage count="1">
        <fieldUsage x="7"/>
      </fieldsUsage>
    </cacheHierarchy>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263773148" backgroundQuery="1" createdVersion="8" refreshedVersion="8" minRefreshableVersion="3" recordCount="0" supportSubquery="1" supportAdvancedDrill="1" xr:uid="{3E68451B-872C-4FFC-AD20-67B1DB26DB9E}">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9"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NFD_2digit_Flag].[NFD_2digit_Flag]" caption="NFD_2digit_Flag" numFmtId="0" hierarchy="34" level="1">
      <sharedItems containsSemiMixedTypes="0" containsString="0"/>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6"/>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7"/>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29039352" backgroundQuery="1" createdVersion="8" refreshedVersion="8" minRefreshableVersion="3" recordCount="0" supportSubquery="1" supportAdvancedDrill="1" xr:uid="{3816A92E-D43D-4915-AEAC-FE2C25406CAE}">
  <cacheSource type="external" connectionId="1"/>
  <cacheFields count="7">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IC_3digit].[NFD_2digit_Flag].[NFD_2digit_Flag]" caption="NFD_2digit_Flag" numFmtId="0" hierarchy="75" level="1">
      <sharedItems containsSemiMixedTypes="0" containsString="0"/>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3"/>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5"/>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4"/>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6"/>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352430553" backgroundQuery="1" createdVersion="8" refreshedVersion="8" minRefreshableVersion="3" recordCount="0" supportSubquery="1" supportAdvancedDrill="1" xr:uid="{FDEA9F6F-3E6B-42EA-B1E0-AE8A90E81FDA}">
  <cacheSource type="external" connectionId="1"/>
  <cacheFields count="6">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IC_3digit].[NFD_2digit_Flag].[NFD_2digit_Flag]" caption="NFD_2digit_Flag" numFmtId="0" hierarchy="75" level="1">
      <sharedItems containsSemiMixedTypes="0" containsString="0"/>
    </cacheField>
    <cacheField name="[Measures].[Fatalities_rate_Ind_Cal_NP]" caption="Fatalities_rate_Ind_Cal_NP" numFmtId="0" hierarchy="417" level="32767"/>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4"/>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oneField="1">
      <fieldsUsage count="1">
        <fieldUsage x="5"/>
      </fieldsUsage>
    </cacheHierarchy>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0380208333" backgroundQuery="1" createdVersion="8" refreshedVersion="8" minRefreshableVersion="3" recordCount="0" supportSubquery="1" supportAdvancedDrill="1" xr:uid="{8B30EAF4-1FC6-4809-A96F-1F0EBF20A3A4}">
  <cacheSource type="external" connectionId="1"/>
  <cacheFields count="6">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NZSIC_3digit].[NFD_2digit_Flag].[NFD_2digit_Flag]" caption="NFD_2digit_Flag" numFmtId="0" hierarchy="75" level="1">
      <sharedItems containsSemiMixedTypes="0" containsString="0"/>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5"/>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486748611111" backgroundQuery="1" createdVersion="8" refreshedVersion="8" minRefreshableVersion="3" recordCount="0" supportSubquery="1" supportAdvancedDrill="1" xr:uid="{BA84C6D2-29C7-4A93-A856-CD5791148722}">
  <cacheSource type="external" connectionId="1"/>
  <cacheFields count="7">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IC_3digit].[NFD_2digit_Flag].[NFD_2digit_Flag]" caption="NFD_2digit_Flag" numFmtId="0" hierarchy="75" level="1">
      <sharedItems containsSemiMixedTypes="0" containsString="0"/>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rate_Ind_Fin_NP]" caption="Fatalities_rate_Ind_Fin_NP" numFmtId="0" hierarchy="418" level="32767"/>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3"/>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5"/>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4"/>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oneField="1">
      <fieldsUsage count="1">
        <fieldUsage x="6"/>
      </fieldsUsage>
    </cacheHierarchy>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506733217589" backgroundQuery="1" createdVersion="8" refreshedVersion="8" minRefreshableVersion="3" recordCount="0" supportSubquery="1" supportAdvancedDrill="1" xr:uid="{ABEB6C30-6D8D-48E5-A53B-5D1E281C19A7}">
  <cacheSource type="external" connectionId="1"/>
  <cacheFields count="7">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dim_State].[State_Full].[State_Full]" caption="State_Full" numFmtId="0" hierarchy="118"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 name="[Measures].[Fatalities_rate_Ind_Fin_NP]" caption="Fatalities_rate_Ind_Fin_NP" numFmtId="0" hierarchy="418" level="32767"/>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5"/>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oneField="1">
      <fieldsUsage count="1">
        <fieldUsage x="6"/>
      </fieldsUsage>
    </cacheHierarchy>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547418055554" backgroundQuery="1" createdVersion="8" refreshedVersion="8" minRefreshableVersion="3" recordCount="0" supportSubquery="1" supportAdvancedDrill="1" xr:uid="{9E5DDD35-E090-448B-ABBC-8A7A876E2CF5}">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Financial_Year_Label].[Financial_Year_Label]" caption="Financial_Year_Label" numFmtId="0" hierarchy="100" level="1">
      <sharedItems count="5">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TIF_Reporting].[Public road incident].[Public road incident]" caption="Public road incident" numFmtId="0" hierarchy="388" level="1">
      <sharedItems count="2">
        <s v="[TIF_Reporting].[Public road incident].&amp;[False]" c="FALSE"/>
        <s v="[TIF_Reporting].[Public road incident].&amp;[True]" c="TRUE"/>
      </sharedItems>
    </cacheField>
    <cacheField name="[dim_TIF_Jurisdiction].[Jurisdiction_Full].[Jurisdiction_Full]" caption="Jurisdiction_Full" numFmtId="0" hierarchy="121" level="1">
      <sharedItems count="10">
        <s v="[dim_TIF_Jurisdiction].[Jurisdiction_Full].&amp;[Aircraft incidents]" c="Aircraft incidents"/>
        <s v="[dim_TIF_Jurisdiction].[Jurisdiction_Full].&amp;[Australian Capital Territory]" c="Australian Capital Territory"/>
        <s v="[dim_TIF_Jurisdiction].[Jurisdiction_Full].&amp;[Commonwealth]" c="Commonwealth"/>
        <s v="[dim_TIF_Jurisdiction].[Jurisdiction_Full].&amp;[New South Wales]" c="New South Wales"/>
        <s v="[dim_TIF_Jurisdiction].[Jurisdiction_Full].&amp;[Northern Territory]" c="Northern Territory"/>
        <s v="[dim_TIF_Jurisdiction].[Jurisdiction_Full].&amp;[Queensland]" c="Queensland"/>
        <s v="[dim_TIF_Jurisdiction].[Jurisdiction_Full].&amp;[South Australia]" c="South Australia"/>
        <s v="[dim_TIF_Jurisdiction].[Jurisdiction_Full].&amp;[Tasmania]" c="Tasmania"/>
        <s v="[dim_TIF_Jurisdiction].[Jurisdiction_Full].&amp;[Victoria]" c="Victoria"/>
        <s v="[dim_TIF_Jurisdiction].[Jurisdiction_Full].&amp;[Western Australia]" c="Western Australia"/>
      </sharedItems>
    </cacheField>
    <cacheField name="[dim_Date_Table].[Calendar_Year].[Calendar_Year]" caption="Calendar_Year" numFmtId="0" hierarchy="86" level="1">
      <sharedItems count="5">
        <s v="[dim_Date_Table].[Calendar_Year].&amp;[2019]" c="2019"/>
        <s v="[dim_Date_Table].[Calendar_Year].&amp;[2020]" c="2020"/>
        <s v="[dim_Date_Table].[Calendar_Year].&amp;[2021]" c="2021"/>
        <s v="[dim_Date_Table].[Calendar_Year].&amp;[2022]" c="2022"/>
        <s v="[dim_Date_Table].[Calendar_Year].&amp;[2023]" c="2023"/>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7"/>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3"/>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2" memberValueDatatype="130" unbalanced="0">
      <fieldsUsage count="2">
        <fieldUsage x="-1"/>
        <fieldUsage x="6"/>
      </fieldsUsage>
    </cacheHierarchy>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2" memberValueDatatype="11" unbalanced="0">
      <fieldsUsage count="2">
        <fieldUsage x="-1"/>
        <fieldUsage x="5"/>
      </fieldsUsage>
    </cacheHierarchy>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555125810184" backgroundQuery="1" createdVersion="8" refreshedVersion="8" minRefreshableVersion="3" recordCount="0" supportSubquery="1" supportAdvancedDrill="1" xr:uid="{230BB13B-F8D0-4DEF-8A0F-07ABA6FFB19E}">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TIF_Reporting].[Vehicle indicator].[Vehicle indicator]" caption="Vehicle indicator" numFmtId="0" hierarchy="402" level="1">
      <sharedItems count="2">
        <s v="[TIF_Reporting].[Vehicle indicator].&amp;[False]" c="FALSE"/>
        <s v="[TIF_Reporting].[Vehicle indicator].&amp;[True]" c="TRUE"/>
      </sharedItems>
    </cacheField>
    <cacheField name="[dim_Vehicle_Type].[Vehicle_Type_High_Level_Title].[Vehicle_Type_High_Level_Title]" caption="Vehicle_Type_High_Level_Title" numFmtId="0" hierarchy="200" level="1">
      <sharedItems count="10">
        <s v="[dim_Vehicle_Type].[Vehicle_Type_High_Level_Title].&amp;[Agriculture vehicle]" c="Agriculture vehicle"/>
        <s v="[dim_Vehicle_Type].[Vehicle_Type_High_Level_Title].&amp;[Aircraft]" c="Aircraft"/>
        <s v="[dim_Vehicle_Type].[Vehicle_Type_High_Level_Title].&amp;[Heavy vehicle]" c="Heavy vehicle"/>
        <s v="[dim_Vehicle_Type].[Vehicle_Type_High_Level_Title].&amp;[Lifting and moving vehicle ]" c="Lifting and moving vehicle "/>
        <s v="[dim_Vehicle_Type].[Vehicle_Type_High_Level_Title].&amp;[Light vehicle]" c="Light vehicle"/>
        <s v="[dim_Vehicle_Type].[Vehicle_Type_High_Level_Title].&amp;[Motorbike and scooter]" c="Motorbike and scooter"/>
        <s v="[dim_Vehicle_Type].[Vehicle_Type_High_Level_Title].&amp;[Watercraft]" c="Watercraft"/>
        <s v="[dim_Vehicle_Type].[Vehicle_Type_High_Level_Title].&amp;[Other vehicle]" c="Other vehicle"/>
        <s v="[dim_Vehicle_Type].[Vehicle_Type_High_Level_Title].&amp;[Unknown]" c="Unknown"/>
        <s v="[dim_Vehicle_Type].[Vehicle_Type_High_Level_Title].&amp;[Not applicable]" c="Not applicable"/>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2" memberValueDatatype="130" unbalanced="0">
      <fieldsUsage count="2">
        <fieldUsage x="-1"/>
        <fieldUsage x="7"/>
      </fieldsUsage>
    </cacheHierarchy>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556930902778" backgroundQuery="1" createdVersion="8" refreshedVersion="8" minRefreshableVersion="3" recordCount="0" supportSubquery="1" supportAdvancedDrill="1" xr:uid="{C04B8179-9354-4E60-B0BE-7FA8E9F8EA40}">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TIF_Reporting].[Vehicle indicator].[Vehicle indicator]" caption="Vehicle indicator" numFmtId="0" hierarchy="402" level="1">
      <sharedItems count="2">
        <s v="[TIF_Reporting].[Vehicle indicator].&amp;[False]" c="FALSE"/>
        <s v="[TIF_Reporting].[Vehicle indicator].&amp;[True]" c="TRUE"/>
      </sharedItems>
    </cacheField>
    <cacheField name="[dim_Vehicle_Type].[Vehicle_Type_High_Level_Title].[Vehicle_Type_High_Level_Title]" caption="Vehicle_Type_High_Level_Title" numFmtId="0" hierarchy="200" level="1">
      <sharedItems count="10">
        <s v="[dim_Vehicle_Type].[Vehicle_Type_High_Level_Title].&amp;[Agriculture vehicle]" c="Agriculture vehicle"/>
        <s v="[dim_Vehicle_Type].[Vehicle_Type_High_Level_Title].&amp;[Aircraft]" c="Aircraft"/>
        <s v="[dim_Vehicle_Type].[Vehicle_Type_High_Level_Title].&amp;[Heavy vehicle]" c="Heavy vehicle"/>
        <s v="[dim_Vehicle_Type].[Vehicle_Type_High_Level_Title].&amp;[Lifting and moving vehicle ]" c="Lifting and moving vehicle "/>
        <s v="[dim_Vehicle_Type].[Vehicle_Type_High_Level_Title].&amp;[Light vehicle]" c="Light vehicle"/>
        <s v="[dim_Vehicle_Type].[Vehicle_Type_High_Level_Title].&amp;[Motorbike and scooter]" c="Motorbike and scooter"/>
        <s v="[dim_Vehicle_Type].[Vehicle_Type_High_Level_Title].&amp;[Watercraft]" c="Watercraft"/>
        <s v="[dim_Vehicle_Type].[Vehicle_Type_High_Level_Title].&amp;[Other vehicle]" c="Other vehicle"/>
        <s v="[dim_Vehicle_Type].[Vehicle_Type_High_Level_Title].&amp;[Unknown]" c="Unknown"/>
        <s v="[dim_Vehicle_Type].[Vehicle_Type_High_Level_Title].&amp;[Not applicable]" c="Not applicable"/>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2" memberValueDatatype="130" unbalanced="0">
      <fieldsUsage count="2">
        <fieldUsage x="-1"/>
        <fieldUsage x="7"/>
      </fieldsUsage>
    </cacheHierarchy>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11.560392708336" backgroundQuery="1" createdVersion="8" refreshedVersion="8" minRefreshableVersion="3" recordCount="0" supportSubquery="1" supportAdvancedDrill="1" xr:uid="{2024A470-26F4-4D94-970B-AED534712772}">
  <cacheSource type="external" connectionId="1"/>
  <cacheFields count="7">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Financial_Year_Label].[Financial_Year_Label]" caption="Financial_Year_Label" numFmtId="0" hierarchy="100" level="1">
      <sharedItems count="5">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TIF_Reporting].[Public road incident].[Public road incident]" caption="Public road incident" numFmtId="0" hierarchy="388" level="1">
      <sharedItems count="2">
        <s v="[TIF_Reporting].[Public road incident].&amp;[False]" c="FALSE"/>
        <s v="[TIF_Reporting].[Public road incident].&amp;[True]" c="TRUE"/>
      </sharedItems>
    </cacheField>
    <cacheField name="[dim_TIF_Jurisdiction].[Jurisdiction_Full].[Jurisdiction_Full]" caption="Jurisdiction_Full" numFmtId="0" hierarchy="121" level="1">
      <sharedItems count="10">
        <s v="[dim_TIF_Jurisdiction].[Jurisdiction_Full].&amp;[Aircraft incidents]" c="Aircraft incidents"/>
        <s v="[dim_TIF_Jurisdiction].[Jurisdiction_Full].&amp;[Australian Capital Territory]" c="Australian Capital Territory"/>
        <s v="[dim_TIF_Jurisdiction].[Jurisdiction_Full].&amp;[Commonwealth]" c="Commonwealth"/>
        <s v="[dim_TIF_Jurisdiction].[Jurisdiction_Full].&amp;[New South Wales]" c="New South Wales"/>
        <s v="[dim_TIF_Jurisdiction].[Jurisdiction_Full].&amp;[Northern Territory]" c="Northern Territory"/>
        <s v="[dim_TIF_Jurisdiction].[Jurisdiction_Full].&amp;[Queensland]" c="Queensland"/>
        <s v="[dim_TIF_Jurisdiction].[Jurisdiction_Full].&amp;[South Australia]" c="South Australia"/>
        <s v="[dim_TIF_Jurisdiction].[Jurisdiction_Full].&amp;[Tasmania]" c="Tasmania"/>
        <s v="[dim_TIF_Jurisdiction].[Jurisdiction_Full].&amp;[Victoria]" c="Victoria"/>
        <s v="[dim_TIF_Jurisdiction].[Jurisdiction_Full].&amp;[Western Australia]" c="Western Australia"/>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3"/>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2" memberValueDatatype="130" unbalanced="0">
      <fieldsUsage count="2">
        <fieldUsage x="-1"/>
        <fieldUsage x="6"/>
      </fieldsUsage>
    </cacheHierarchy>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2" memberValueDatatype="11" unbalanced="0">
      <fieldsUsage count="2">
        <fieldUsage x="-1"/>
        <fieldUsage x="5"/>
      </fieldsUsage>
    </cacheHierarchy>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ISHER,Ren" refreshedDate="45615.630947800928" backgroundQuery="1" createdVersion="8" refreshedVersion="8" minRefreshableVersion="3" recordCount="0" supportSubquery="1" supportAdvancedDrill="1" xr:uid="{21978487-B2DF-45F5-8873-A5D659CA89A1}">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dim_Age].[Age_Group_10Y_Title].[Age_Group_10Y_Title]" caption="Age_Group_10Y_Title" numFmtId="0" hierarchy="11"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13" level="1">
      <sharedItems count="2">
        <s v="[dim_Sex].[Sex].&amp;[Male]" c="Male"/>
        <s v="[dim_Sex].[Sex].&amp;[Female]" c="Female"/>
      </sharedItems>
    </cacheField>
    <cacheField name="[Measures].[Fatalities_rate_Ind_Fin_NP]" caption="Fatalities_rate_Ind_Fin_NP" numFmtId="0" hierarchy="418" level="32767"/>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5"/>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oneField="1">
      <fieldsUsage count="1">
        <fieldUsage x="7"/>
      </fieldsUsage>
    </cacheHierarchy>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ISHER,Ren" refreshedDate="45622.709654861108" backgroundQuery="1" createdVersion="8" refreshedVersion="8" minRefreshableVersion="3" recordCount="0" supportSubquery="1" supportAdvancedDrill="1" xr:uid="{32A2C30A-239B-4E37-B727-375F94F0E60F}">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Date_Table].[Calendar_Year].[Calendar_Year]" caption="Calendar_Year" numFmtId="0" hierarchy="86" level="1">
      <sharedItems count="10">
        <s v="[dim_Date_Table].[Calendar_Year].&amp;[2014]" c="2014"/>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haredItems>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12" level="32767"/>
    <cacheField name="[dim_ANZSCO].[ANZSCO_1digit].[ANZSCO_1digit]" caption="ANZSCO_1digit" numFmtId="0" hierarchy="1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TIF_Reporting].[Vehicle indicator].[Vehicle indicator]" caption="Vehicle indicator" numFmtId="0" hierarchy="402" level="1">
      <sharedItems count="2">
        <s v="[TIF_Reporting].[Vehicle indicator].&amp;[False]" c="FALSE"/>
        <s v="[TIF_Reporting].[Vehicle indicator].&amp;[True]" c="TRUE"/>
      </sharedItems>
    </cacheField>
    <cacheField name="[dim_Vehicle_Deceased_Activity].[Vehicle_Deceased_Activity_Title].[Vehicle_Deceased_Activity_Title]" caption="Vehicle_Deceased_Activity_Title" numFmtId="0" hierarchy="176" level="1">
      <sharedItems count="23">
        <s v="[dim_Vehicle_Deceased_Activity].[Vehicle_Deceased_Activity_Title].&amp;[Checking property/livestock]" c="Checking property/livestock"/>
        <s v="[dim_Vehicle_Deceased_Activity].[Vehicle_Deceased_Activity_Title].&amp;[Construction]" c="Construction"/>
        <s v="[dim_Vehicle_Deceased_Activity].[Vehicle_Deceased_Activity_Title].&amp;[Crop dusting/weed spraying]" c="Crop dusting/weed spraying"/>
        <s v="[dim_Vehicle_Deceased_Activity].[Vehicle_Deceased_Activity_Title].&amp;[Driver/passenger when transporting freight/people]" c="Driver/passenger when transporting freight/people"/>
        <s v="[dim_Vehicle_Deceased_Activity].[Vehicle_Deceased_Activity_Title].&amp;[Entering/exiting vehicle]" c="Entering/exiting vehicle"/>
        <s v="[dim_Vehicle_Deceased_Activity].[Vehicle_Deceased_Activity_Title].&amp;[Fishing/trawling]" c="Fishing/trawling"/>
        <s v="[dim_Vehicle_Deceased_Activity].[Vehicle_Deceased_Activity_Title].&amp;[Gardening/landscaping]" c="Gardening/landscaping"/>
        <s v="[dim_Vehicle_Deceased_Activity].[Vehicle_Deceased_Activity_Title].&amp;[Loading/unloading vehicle]" c="Loading/unloading vehicle"/>
        <s v="[dim_Vehicle_Deceased_Activity].[Vehicle_Deceased_Activity_Title].&amp;[Mowing/harvesting]" c="Mowing/harvesting"/>
        <s v="[dim_Vehicle_Deceased_Activity].[Vehicle_Deceased_Activity_Title].&amp;[Mustering/herding]" c="Mustering/herding"/>
        <s v="[dim_Vehicle_Deceased_Activity].[Vehicle_Deceased_Activity_Title].&amp;[Repair/maintenance of vehicle]" c="Repair/maintenance of vehicle"/>
        <s v="[dim_Vehicle_Deceased_Activity].[Vehicle_Deceased_Activity_Title].&amp;[Repair/maintenance other or unspecified]" c="Repair/maintenance other or unspecified"/>
        <s v="[dim_Vehicle_Deceased_Activity].[Vehicle_Deceased_Activity_Title].&amp;[Spectating]" c="Spectating"/>
        <s v="[dim_Vehicle_Deceased_Activity].[Vehicle_Deceased_Activity_Title].&amp;[Surveying]" c="Surveying"/>
        <s v="[dim_Vehicle_Deceased_Activity].[Vehicle_Deceased_Activity_Title].&amp;[Temporarily out of vehicle]" c="Temporarily out of vehicle"/>
        <s v="[dim_Vehicle_Deceased_Activity].[Vehicle_Deceased_Activity_Title].&amp;[Tour/recreation]" c="Tour/recreation"/>
        <s v="[dim_Vehicle_Deceased_Activity].[Vehicle_Deceased_Activity_Title].&amp;[Traffic control/road work]" c="Traffic control/road work"/>
        <s v="[dim_Vehicle_Deceased_Activity].[Vehicle_Deceased_Activity_Title].&amp;[Training]" c="Training"/>
        <s v="[dim_Vehicle_Deceased_Activity].[Vehicle_Deceased_Activity_Title].&amp;[Waterbombing/firefighting]" c="Waterbombing/firefighting"/>
        <s v="[dim_Vehicle_Deceased_Activity].[Vehicle_Deceased_Activity_Title].&amp;[Other farm maintenance or activity]" c="Other farm maintenance or activity"/>
        <s v="[dim_Vehicle_Deceased_Activity].[Vehicle_Deceased_Activity_Title].&amp;[Other work-related activity]" c="Other work-related activity"/>
        <s v="[dim_Vehicle_Deceased_Activity].[Vehicle_Deceased_Activity_Title].&amp;[Other non-work-related activity]" c="Other non-work-related activity"/>
        <s v="[dim_Vehicle_Deceased_Activity].[Vehicle_Deceased_Activity_Title].&amp;[Unknown]" c="Unknown"/>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2" memberValueDatatype="130" unbalanced="0">
      <fieldsUsage count="2">
        <fieldUsage x="-1"/>
        <fieldUsage x="7"/>
      </fieldsUsage>
    </cacheHierarchy>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FISHER,Ren" refreshedDate="45622.709913425926" backgroundQuery="1" createdVersion="8" refreshedVersion="8" minRefreshableVersion="3" recordCount="0" supportSubquery="1" supportAdvancedDrill="1" xr:uid="{40A0E847-5FC4-4E82-9080-7C22D7FCB7BC}">
  <cacheSource type="external" connectionId="1"/>
  <cacheFields count="8">
    <cacheField name="[dim_Date_Table].[Top_10_Cal_Year_Indicator].[Top_10_Cal_Year_Indicator]" caption="Top_10_Cal_Year_Indicator" numFmtId="0" hierarchy="104" level="1">
      <sharedItems containsSemiMixedTypes="0" containsString="0"/>
    </cacheField>
    <cacheField name="[dim_ANZSIC_3digit].[ANZSIC_1digit].[ANZSIC_1digit]" caption="ANZSIC_1digit" numFmtId="0" hierarchy="60"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64"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05" level="1">
      <sharedItems containsSemiMixedTypes="0" containsString="0"/>
    </cacheField>
    <cacheField name="[dim_Date_Table].[Financial_Year_Label].[Financial_Year_Label]" caption="Financial_Year_Label" numFmtId="0" hierarchy="100" level="1">
      <sharedItems count="10">
        <s v="[dim_Date_Table].[Financial_Year_Label].&amp;[2013-14]" c="2013-14"/>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12" level="32767"/>
    <cacheField name="[TIF_Reporting].[Vehicle indicator].[Vehicle indicator]" caption="Vehicle indicator" numFmtId="0" hierarchy="402" level="1">
      <sharedItems count="2">
        <s v="[TIF_Reporting].[Vehicle indicator].&amp;[False]" c="FALSE"/>
        <s v="[TIF_Reporting].[Vehicle indicator].&amp;[True]" c="TRUE"/>
      </sharedItems>
    </cacheField>
    <cacheField name="[dim_Vehicle_Deceased_Activity].[Vehicle_Deceased_Activity_Title].[Vehicle_Deceased_Activity_Title]" caption="Vehicle_Deceased_Activity_Title" numFmtId="0" hierarchy="176" level="1">
      <sharedItems count="23">
        <s v="[dim_Vehicle_Deceased_Activity].[Vehicle_Deceased_Activity_Title].&amp;[Checking property/livestock]" c="Checking property/livestock"/>
        <s v="[dim_Vehicle_Deceased_Activity].[Vehicle_Deceased_Activity_Title].&amp;[Construction]" c="Construction"/>
        <s v="[dim_Vehicle_Deceased_Activity].[Vehicle_Deceased_Activity_Title].&amp;[Crop dusting/weed spraying]" c="Crop dusting/weed spraying"/>
        <s v="[dim_Vehicle_Deceased_Activity].[Vehicle_Deceased_Activity_Title].&amp;[Driver/passenger when transporting freight/people]" c="Driver/passenger when transporting freight/people"/>
        <s v="[dim_Vehicle_Deceased_Activity].[Vehicle_Deceased_Activity_Title].&amp;[Entering/exiting vehicle]" c="Entering/exiting vehicle"/>
        <s v="[dim_Vehicle_Deceased_Activity].[Vehicle_Deceased_Activity_Title].&amp;[Fishing/trawling]" c="Fishing/trawling"/>
        <s v="[dim_Vehicle_Deceased_Activity].[Vehicle_Deceased_Activity_Title].&amp;[Gardening/landscaping]" c="Gardening/landscaping"/>
        <s v="[dim_Vehicle_Deceased_Activity].[Vehicle_Deceased_Activity_Title].&amp;[Loading/unloading vehicle]" c="Loading/unloading vehicle"/>
        <s v="[dim_Vehicle_Deceased_Activity].[Vehicle_Deceased_Activity_Title].&amp;[Mowing/harvesting]" c="Mowing/harvesting"/>
        <s v="[dim_Vehicle_Deceased_Activity].[Vehicle_Deceased_Activity_Title].&amp;[Mustering/herding]" c="Mustering/herding"/>
        <s v="[dim_Vehicle_Deceased_Activity].[Vehicle_Deceased_Activity_Title].&amp;[Repair/maintenance of vehicle]" c="Repair/maintenance of vehicle"/>
        <s v="[dim_Vehicle_Deceased_Activity].[Vehicle_Deceased_Activity_Title].&amp;[Repair/maintenance other or unspecified]" c="Repair/maintenance other or unspecified"/>
        <s v="[dim_Vehicle_Deceased_Activity].[Vehicle_Deceased_Activity_Title].&amp;[Spectating]" c="Spectating"/>
        <s v="[dim_Vehicle_Deceased_Activity].[Vehicle_Deceased_Activity_Title].&amp;[Surveying]" c="Surveying"/>
        <s v="[dim_Vehicle_Deceased_Activity].[Vehicle_Deceased_Activity_Title].&amp;[Temporarily out of vehicle]" c="Temporarily out of vehicle"/>
        <s v="[dim_Vehicle_Deceased_Activity].[Vehicle_Deceased_Activity_Title].&amp;[Tour/recreation]" c="Tour/recreation"/>
        <s v="[dim_Vehicle_Deceased_Activity].[Vehicle_Deceased_Activity_Title].&amp;[Traffic control/road work]" c="Traffic control/road work"/>
        <s v="[dim_Vehicle_Deceased_Activity].[Vehicle_Deceased_Activity_Title].&amp;[Training]" c="Training"/>
        <s v="[dim_Vehicle_Deceased_Activity].[Vehicle_Deceased_Activity_Title].&amp;[Waterbombing/firefighting]" c="Waterbombing/firefighting"/>
        <s v="[dim_Vehicle_Deceased_Activity].[Vehicle_Deceased_Activity_Title].&amp;[Other farm maintenance or activity]" c="Other farm maintenance or activity"/>
        <s v="[dim_Vehicle_Deceased_Activity].[Vehicle_Deceased_Activity_Title].&amp;[Other work-related activity]" c="Other work-related activity"/>
        <s v="[dim_Vehicle_Deceased_Activity].[Vehicle_Deceased_Activity_Title].&amp;[Other non-work-related activity]" c="Other non-work-related activity"/>
        <s v="[dim_Vehicle_Deceased_Activity].[Vehicle_Deceased_Activity_Title].&amp;[Unknown]" c="Unknown"/>
      </sharedItems>
    </cacheField>
  </cacheFields>
  <cacheHierarchies count="464">
    <cacheHierarchy uniqueName="[_DimSet_1].[_DimSet_1]" caption="_DimSet_1" attribute="1" defaultMemberUniqueName="[_DimSet_1].[_DimSet_1].[All]" allUniqueName="[_DimSet_1].[_DimSet_1].[All]" dimensionUniqueName="[_DimSet_1]" displayFolder="" count="0" memberValueDatatype="130" unbalanced="0"/>
    <cacheHierarchy uniqueName="[_DimSet_2].[_DimSet_2]" caption="_DimSet_2" attribute="1" defaultMemberUniqueName="[_DimSet_2].[_DimSet_2].[All]" allUniqueName="[_DimSet_2].[_DimSet_2].[All]" dimensionUniqueName="[_DimSet_2]"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2" memberValueDatatype="130" unbalanced="0">
      <fieldsUsage count="2">
        <fieldUsage x="-1"/>
        <fieldUsage x="7"/>
      </fieldsUsage>
    </cacheHierarchy>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_DimSet_1].[_DimSet_1 Fields]" caption="_DimSet_1 Fields" attribute="1" defaultMemberUniqueName="[_DimSet_1].[_DimSet_1 Fields].[All]" allUniqueName="[_DimSet_1].[_DimSet_1 Fields].[All]" dimensionUniqueName="[_DimSet_1]" displayFolder="" count="0" memberValueDatatype="130" unbalanced="0" hidden="1"/>
    <cacheHierarchy uniqueName="[_DimSet_1].[_DimSet_1 Order]" caption="_DimSet_1 Order" attribute="1" defaultMemberUniqueName="[_DimSet_1].[_DimSet_1 Order].[All]" allUniqueName="[_DimSet_1].[_DimSet_1 Order].[All]" dimensionUniqueName="[_DimSet_1]" displayFolder="" count="0" memberValueDatatype="20" unbalanced="0" hidden="1"/>
    <cacheHierarchy uniqueName="[_DimSet_2].[_DimSet_2 Fields]" caption="_DimSet_2 Fields" attribute="1" defaultMemberUniqueName="[_DimSet_2].[_DimSet_2 Fields].[All]" allUniqueName="[_DimSet_2].[_DimSet_2 Fields].[All]" dimensionUniqueName="[_DimSet_2]" displayFolder="" count="0" memberValueDatatype="130" unbalanced="0" hidden="1"/>
    <cacheHierarchy uniqueName="[_DimSet_2].[_DimSet_2 Order]" caption="_DimSet_2 Order" attribute="1" defaultMemberUniqueName="[_DimSet_2].[_DimSet_2 Order].[All]" allUniqueName="[_DimSet_2].[_DimSet_2 Order].[All]" dimensionUniqueName="[_DimSet_2]" displayFolder="" count="0" memberValueDatatype="20" unbalanced="0" hidden="1"/>
    <cacheHierarchy uniqueName="[_Display_Measures].[Column1]" caption="Column1" attribute="1" defaultMemberUniqueName="[_Display_Measures].[Column1].[All]" allUniqueName="[_Display_Measures].[Column1].[All]" dimensionUniqueName="[_Display_Measures]" displayFolder="" count="0" memberValueDatatype="130" unbalanced="0" hidden="1"/>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__Default measure]" caption="__Default measure" measure="1" displayFolder="" count="0" hidden="1"/>
  </cacheHierarchies>
  <kpis count="0"/>
  <dimensions count="35">
    <dimension name="_DimSet_1" uniqueName="[_DimSet_1]" caption="_DimSet_1"/>
    <dimension name="_DimSet_2" uniqueName="[_DimSet_2]" caption="_DimSet_2"/>
    <dimension name="_Param_Aggregation_Switch" uniqueName="[_Param_Aggregation_Switch]" caption="_Param_Aggregation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IC" uniqueName="[dim_ANZSIC]" caption="dim_ANZSIC"/>
    <dimension name="dim_ANZSIC_3digit" uniqueName="[dim_ANZSIC_3digit]" caption="dim_ANZSIC_3digit"/>
    <dimension name="dim_Case_Status" uniqueName="[dim_Case_Status]" caption="dim_Case_Status"/>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Breakdown_Agency" uniqueName="[dim_TOOCS_Breakdown_Agency]" caption="dim_TOOCS_Breakdown_Agency"/>
    <dimension name="dim_TOOCS_Mechanism" uniqueName="[dim_TOOCS_Mechanism]" caption="dim_TOOCS_Mechanism"/>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38">
    <measureGroup name="_DimSet_1" caption="_DimSet_1"/>
    <measureGroup name="_DimSet_2" caption="_DimSet_2"/>
    <measureGroup name="_Display_Measures" caption="_Display_Measures"/>
    <measureGroup name="_Measures" caption="_Measures"/>
    <measureGroup name="_Param_Aggregation_Switch" caption="_Param_Aggregation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IC" caption="dim_ANZSIC"/>
    <measureGroup name="dim_ANZSIC_3digit" caption="dim_ANZSIC_3digit"/>
    <measureGroup name="dim_Case_Status" caption="dim_Case_Status"/>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Breakdown_Agency" caption="dim_TOOCS_Breakdown_Agency"/>
    <measureGroup name="dim_TOOCS_Mechanism" caption="dim_TOOCS_Mechanism"/>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90">
    <map measureGroup="0" dimension="0"/>
    <map measureGroup="1" dimension="1"/>
    <map measureGroup="4" dimension="2"/>
    <map measureGroup="5" dimension="3"/>
    <map measureGroup="8" dimension="4"/>
    <map measureGroup="8" dimension="11"/>
    <map measureGroup="8" dimension="34"/>
    <map measureGroup="9" dimension="5"/>
    <map measureGroup="10" dimension="6"/>
    <map measureGroup="11" dimension="7"/>
    <map measureGroup="12" dimension="8"/>
    <map measureGroup="12" dimension="9"/>
    <map measureGroup="13" dimension="9"/>
    <map measureGroup="14" dimension="10"/>
    <map measureGroup="15" dimension="4"/>
    <map measureGroup="15" dimension="11"/>
    <map measureGroup="15" dimension="34"/>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2" dimension="4"/>
    <map measureGroup="32" dimension="6"/>
    <map measureGroup="32" dimension="9"/>
    <map measureGroup="32" dimension="11"/>
    <map measureGroup="32" dimension="15"/>
    <map measureGroup="32" dimension="16"/>
    <map measureGroup="32" dimension="29"/>
    <map measureGroup="32" dimension="34"/>
    <map measureGroup="33" dimension="4"/>
    <map measureGroup="33" dimension="6"/>
    <map measureGroup="33" dimension="9"/>
    <map measureGroup="33" dimension="11"/>
    <map measureGroup="33" dimension="15"/>
    <map measureGroup="33" dimension="16"/>
    <map measureGroup="33" dimension="30"/>
    <map measureGroup="33" dimension="34"/>
    <map measureGroup="34" dimension="4"/>
    <map measureGroup="34" dimension="6"/>
    <map measureGroup="34" dimension="7"/>
    <map measureGroup="34" dimension="11"/>
    <map measureGroup="34" dimension="15"/>
    <map measureGroup="34" dimension="16"/>
    <map measureGroup="34" dimension="31"/>
    <map measureGroup="34" dimension="34"/>
    <map measureGroup="35" dimension="4"/>
    <map measureGroup="35" dimension="6"/>
    <map measureGroup="35" dimension="7"/>
    <map measureGroup="35" dimension="11"/>
    <map measureGroup="35" dimension="15"/>
    <map measureGroup="35" dimension="16"/>
    <map measureGroup="35" dimension="32"/>
    <map measureGroup="35" dimension="34"/>
    <map measureGroup="36" dimension="4"/>
    <map measureGroup="36" dimension="6"/>
    <map measureGroup="36" dimension="7"/>
    <map measureGroup="36" dimension="8"/>
    <map measureGroup="36" dimension="9"/>
    <map measureGroup="36" dimension="11"/>
    <map measureGroup="36" dimension="12"/>
    <map measureGroup="36" dimension="13"/>
    <map measureGroup="36" dimension="15"/>
    <map measureGroup="36" dimension="16"/>
    <map measureGroup="36" dimension="17"/>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33"/>
    <map measureGroup="36" dimension="34"/>
    <map measureGroup="37" dimension="4"/>
    <map measureGroup="37" dimension="11"/>
    <map measureGroup="37"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772F2C-26FE-4B13-B483-FAF74CC0735C}" name="TIFModel" cacheId="18"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xis="axisPage" allDrilled="1" showAll="0" dataSourceSort="1" defaultAttributeDrillState="1">
      <items count="1">
        <item t="default"/>
      </items>
    </pivotField>
  </pivotFields>
  <rowFields count="2">
    <field x="2"/>
    <field x="3"/>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1"/>
  </colFields>
  <colItems count="10">
    <i>
      <x/>
    </i>
    <i>
      <x v="1"/>
    </i>
    <i>
      <x v="2"/>
    </i>
    <i>
      <x v="3"/>
    </i>
    <i>
      <x v="4"/>
    </i>
    <i>
      <x v="5"/>
    </i>
    <i>
      <x v="6"/>
    </i>
    <i>
      <x v="7"/>
    </i>
    <i>
      <x v="8"/>
    </i>
    <i>
      <x v="9"/>
    </i>
  </colItems>
  <pageFields count="2">
    <pageField fld="0" hier="104" name="[dim_Date_Table].[Top_10_Cal_Year_Indicator].&amp;[True]" cap="TRUE"/>
    <pageField fld="5" hier="75" name="[dim_ANZSIC_3digit].[NFD_2digit_Flag].&amp;[0]" cap="0"/>
  </pageFields>
  <dataFields count="1">
    <dataField name="Fatalities (count)" fld="4" baseField="2" baseItem="0"/>
  </dataFields>
  <formats count="23">
    <format dxfId="143">
      <pivotArea outline="0" collapsedLevelsAreSubtotals="1" fieldPosition="0"/>
    </format>
    <format dxfId="142">
      <pivotArea outline="0" collapsedLevelsAreSubtotals="1" fieldPosition="0"/>
    </format>
    <format dxfId="141">
      <pivotArea dataOnly="0" labelOnly="1" fieldPosition="0">
        <references count="1">
          <reference field="2" count="0"/>
        </references>
      </pivotArea>
    </format>
    <format dxfId="140">
      <pivotArea dataOnly="0" labelOnly="1" grandRow="1" outline="0" fieldPosition="0"/>
    </format>
    <format dxfId="139">
      <pivotArea dataOnly="0" labelOnly="1" fieldPosition="0">
        <references count="2">
          <reference field="2" count="1" selected="0">
            <x v="0"/>
          </reference>
          <reference field="3" count="5">
            <x v="0"/>
            <x v="1"/>
            <x v="2"/>
            <x v="3"/>
            <x v="4"/>
          </reference>
        </references>
      </pivotArea>
    </format>
    <format dxfId="138">
      <pivotArea dataOnly="0" labelOnly="1" fieldPosition="0">
        <references count="2">
          <reference field="2" count="1" selected="0">
            <x v="1"/>
          </reference>
          <reference field="3" count="5">
            <x v="5"/>
            <x v="6"/>
            <x v="7"/>
            <x v="8"/>
            <x v="9"/>
          </reference>
        </references>
      </pivotArea>
    </format>
    <format dxfId="137">
      <pivotArea dataOnly="0" labelOnly="1" fieldPosition="0">
        <references count="2">
          <reference field="2" count="1" selected="0">
            <x v="2"/>
          </reference>
          <reference field="3" count="15">
            <x v="10"/>
            <x v="11"/>
            <x v="12"/>
            <x v="13"/>
            <x v="14"/>
            <x v="15"/>
            <x v="16"/>
            <x v="17"/>
            <x v="18"/>
            <x v="19"/>
            <x v="20"/>
            <x v="21"/>
            <x v="22"/>
            <x v="23"/>
            <x v="24"/>
          </reference>
        </references>
      </pivotArea>
    </format>
    <format dxfId="136">
      <pivotArea dataOnly="0" labelOnly="1" fieldPosition="0">
        <references count="2">
          <reference field="2" count="1" selected="0">
            <x v="3"/>
          </reference>
          <reference field="3" count="4">
            <x v="25"/>
            <x v="26"/>
            <x v="27"/>
            <x v="28"/>
          </reference>
        </references>
      </pivotArea>
    </format>
    <format dxfId="135">
      <pivotArea dataOnly="0" labelOnly="1" fieldPosition="0">
        <references count="2">
          <reference field="2" count="1" selected="0">
            <x v="4"/>
          </reference>
          <reference field="3" count="3">
            <x v="29"/>
            <x v="30"/>
            <x v="31"/>
          </reference>
        </references>
      </pivotArea>
    </format>
    <format dxfId="134">
      <pivotArea dataOnly="0" labelOnly="1" fieldPosition="0">
        <references count="2">
          <reference field="2" count="1" selected="0">
            <x v="5"/>
          </reference>
          <reference field="3" count="6">
            <x v="32"/>
            <x v="33"/>
            <x v="34"/>
            <x v="35"/>
            <x v="36"/>
            <x v="37"/>
          </reference>
        </references>
      </pivotArea>
    </format>
    <format dxfId="133">
      <pivotArea dataOnly="0" labelOnly="1" fieldPosition="0">
        <references count="2">
          <reference field="2" count="1" selected="0">
            <x v="6"/>
          </reference>
          <reference field="3" count="5">
            <x v="38"/>
            <x v="39"/>
            <x v="40"/>
            <x v="41"/>
            <x v="42"/>
          </reference>
        </references>
      </pivotArea>
    </format>
    <format dxfId="132">
      <pivotArea dataOnly="0" labelOnly="1" fieldPosition="0">
        <references count="2">
          <reference field="2" count="1" selected="0">
            <x v="7"/>
          </reference>
          <reference field="3" count="2">
            <x v="43"/>
            <x v="44"/>
          </reference>
        </references>
      </pivotArea>
    </format>
    <format dxfId="131">
      <pivotArea dataOnly="0" labelOnly="1" fieldPosition="0">
        <references count="2">
          <reference field="2" count="1" selected="0">
            <x v="8"/>
          </reference>
          <reference field="3" count="8">
            <x v="45"/>
            <x v="46"/>
            <x v="47"/>
            <x v="48"/>
            <x v="49"/>
            <x v="50"/>
            <x v="51"/>
            <x v="52"/>
          </reference>
        </references>
      </pivotArea>
    </format>
    <format dxfId="130">
      <pivotArea dataOnly="0" labelOnly="1" fieldPosition="0">
        <references count="2">
          <reference field="2" count="1" selected="0">
            <x v="9"/>
          </reference>
          <reference field="3" count="7">
            <x v="53"/>
            <x v="54"/>
            <x v="55"/>
            <x v="56"/>
            <x v="57"/>
            <x v="58"/>
            <x v="59"/>
          </reference>
        </references>
      </pivotArea>
    </format>
    <format dxfId="129">
      <pivotArea dataOnly="0" labelOnly="1" fieldPosition="0">
        <references count="2">
          <reference field="2" count="1" selected="0">
            <x v="10"/>
          </reference>
          <reference field="3" count="3">
            <x v="60"/>
            <x v="61"/>
            <x v="62"/>
          </reference>
        </references>
      </pivotArea>
    </format>
    <format dxfId="128">
      <pivotArea dataOnly="0" labelOnly="1" fieldPosition="0">
        <references count="2">
          <reference field="2" count="1" selected="0">
            <x v="11"/>
          </reference>
          <reference field="3" count="2">
            <x v="63"/>
            <x v="64"/>
          </reference>
        </references>
      </pivotArea>
    </format>
    <format dxfId="127">
      <pivotArea dataOnly="0" labelOnly="1" fieldPosition="0">
        <references count="2">
          <reference field="2" count="1" selected="0">
            <x v="12"/>
          </reference>
          <reference field="3" count="2">
            <x v="65"/>
            <x v="66"/>
          </reference>
        </references>
      </pivotArea>
    </format>
    <format dxfId="126">
      <pivotArea dataOnly="0" labelOnly="1" fieldPosition="0">
        <references count="2">
          <reference field="2" count="1" selected="0">
            <x v="13"/>
          </reference>
          <reference field="3" count="2">
            <x v="67"/>
            <x v="68"/>
          </reference>
        </references>
      </pivotArea>
    </format>
    <format dxfId="125">
      <pivotArea dataOnly="0" labelOnly="1" fieldPosition="0">
        <references count="2">
          <reference field="2" count="1" selected="0">
            <x v="14"/>
          </reference>
          <reference field="3" count="3">
            <x v="69"/>
            <x v="70"/>
            <x v="71"/>
          </reference>
        </references>
      </pivotArea>
    </format>
    <format dxfId="124">
      <pivotArea dataOnly="0" labelOnly="1" fieldPosition="0">
        <references count="2">
          <reference field="2" count="1" selected="0">
            <x v="15"/>
          </reference>
          <reference field="3" count="3">
            <x v="72"/>
            <x v="73"/>
            <x v="74"/>
          </reference>
        </references>
      </pivotArea>
    </format>
    <format dxfId="123">
      <pivotArea dataOnly="0" labelOnly="1" fieldPosition="0">
        <references count="2">
          <reference field="2" count="1" selected="0">
            <x v="16"/>
          </reference>
          <reference field="3" count="4">
            <x v="75"/>
            <x v="76"/>
            <x v="77"/>
            <x v="78"/>
          </reference>
        </references>
      </pivotArea>
    </format>
    <format dxfId="122">
      <pivotArea dataOnly="0" labelOnly="1" fieldPosition="0">
        <references count="2">
          <reference field="2" count="1" selected="0">
            <x v="17"/>
          </reference>
          <reference field="3" count="4">
            <x v="79"/>
            <x v="80"/>
            <x v="81"/>
            <x v="82"/>
          </reference>
        </references>
      </pivotArea>
    </format>
    <format dxfId="121">
      <pivotArea dataOnly="0" labelOnly="1" fieldPosition="0">
        <references count="2">
          <reference field="2" count="1" selected="0">
            <x v="18"/>
          </reference>
          <reference field="3" count="3">
            <x v="83"/>
            <x v="84"/>
            <x v="85"/>
          </reference>
        </references>
      </pivotArea>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60"/>
    <rowHierarchyUsage hierarchyUsage="64"/>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22931D-12E9-4FFE-A29F-CBB24252FBD6}" name="PivotTable14" cacheId="17"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dataField="1" showAll="0"/>
  </pivotFields>
  <rowFields count="2">
    <field x="2"/>
    <field x="3"/>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1"/>
  </colFields>
  <colItems count="10">
    <i>
      <x/>
    </i>
    <i>
      <x v="1"/>
    </i>
    <i>
      <x v="2"/>
    </i>
    <i>
      <x v="3"/>
    </i>
    <i>
      <x v="4"/>
    </i>
    <i>
      <x v="5"/>
    </i>
    <i>
      <x v="6"/>
    </i>
    <i>
      <x v="7"/>
    </i>
    <i>
      <x v="8"/>
    </i>
    <i>
      <x v="9"/>
    </i>
  </colItems>
  <pageFields count="2">
    <pageField fld="0" hier="104" name="[dim_Date_Table].[Top_10_Cal_Year_Indicator].&amp;[True]" cap="TRUE"/>
    <pageField fld="4" hier="75" name="[dim_ANZSIC_3digit].[NFD_2digit_Flag].&amp;[0]" cap="0"/>
  </pageFields>
  <dataFields count="1">
    <dataField name="Fatalities (rate)" fld="5" baseField="3" baseItem="8"/>
  </dataFields>
  <formats count="22">
    <format dxfId="120">
      <pivotArea outline="0" collapsedLevelsAreSubtotals="1" fieldPosition="0"/>
    </format>
    <format dxfId="119">
      <pivotArea dataOnly="0" labelOnly="1" fieldPosition="0">
        <references count="1">
          <reference field="2" count="0"/>
        </references>
      </pivotArea>
    </format>
    <format dxfId="118">
      <pivotArea dataOnly="0" labelOnly="1" grandRow="1" outline="0" fieldPosition="0"/>
    </format>
    <format dxfId="117">
      <pivotArea dataOnly="0" labelOnly="1" fieldPosition="0">
        <references count="2">
          <reference field="2" count="1" selected="0">
            <x v="0"/>
          </reference>
          <reference field="3" count="5">
            <x v="0"/>
            <x v="1"/>
            <x v="2"/>
            <x v="3"/>
            <x v="4"/>
          </reference>
        </references>
      </pivotArea>
    </format>
    <format dxfId="116">
      <pivotArea dataOnly="0" labelOnly="1" fieldPosition="0">
        <references count="2">
          <reference field="2" count="1" selected="0">
            <x v="1"/>
          </reference>
          <reference field="3" count="5">
            <x v="5"/>
            <x v="6"/>
            <x v="7"/>
            <x v="8"/>
            <x v="9"/>
          </reference>
        </references>
      </pivotArea>
    </format>
    <format dxfId="115">
      <pivotArea dataOnly="0" labelOnly="1" fieldPosition="0">
        <references count="2">
          <reference field="2" count="1" selected="0">
            <x v="2"/>
          </reference>
          <reference field="3" count="15">
            <x v="10"/>
            <x v="11"/>
            <x v="12"/>
            <x v="13"/>
            <x v="14"/>
            <x v="15"/>
            <x v="16"/>
            <x v="17"/>
            <x v="18"/>
            <x v="19"/>
            <x v="20"/>
            <x v="21"/>
            <x v="22"/>
            <x v="23"/>
            <x v="24"/>
          </reference>
        </references>
      </pivotArea>
    </format>
    <format dxfId="114">
      <pivotArea dataOnly="0" labelOnly="1" fieldPosition="0">
        <references count="2">
          <reference field="2" count="1" selected="0">
            <x v="3"/>
          </reference>
          <reference field="3" count="4">
            <x v="25"/>
            <x v="26"/>
            <x v="27"/>
            <x v="28"/>
          </reference>
        </references>
      </pivotArea>
    </format>
    <format dxfId="113">
      <pivotArea dataOnly="0" labelOnly="1" fieldPosition="0">
        <references count="2">
          <reference field="2" count="1" selected="0">
            <x v="4"/>
          </reference>
          <reference field="3" count="3">
            <x v="29"/>
            <x v="30"/>
            <x v="31"/>
          </reference>
        </references>
      </pivotArea>
    </format>
    <format dxfId="112">
      <pivotArea dataOnly="0" labelOnly="1" fieldPosition="0">
        <references count="2">
          <reference field="2" count="1" selected="0">
            <x v="5"/>
          </reference>
          <reference field="3" count="6">
            <x v="32"/>
            <x v="33"/>
            <x v="34"/>
            <x v="35"/>
            <x v="36"/>
            <x v="37"/>
          </reference>
        </references>
      </pivotArea>
    </format>
    <format dxfId="111">
      <pivotArea dataOnly="0" labelOnly="1" fieldPosition="0">
        <references count="2">
          <reference field="2" count="1" selected="0">
            <x v="6"/>
          </reference>
          <reference field="3" count="5">
            <x v="38"/>
            <x v="39"/>
            <x v="40"/>
            <x v="41"/>
            <x v="42"/>
          </reference>
        </references>
      </pivotArea>
    </format>
    <format dxfId="110">
      <pivotArea dataOnly="0" labelOnly="1" fieldPosition="0">
        <references count="2">
          <reference field="2" count="1" selected="0">
            <x v="7"/>
          </reference>
          <reference field="3" count="2">
            <x v="43"/>
            <x v="44"/>
          </reference>
        </references>
      </pivotArea>
    </format>
    <format dxfId="109">
      <pivotArea dataOnly="0" labelOnly="1" fieldPosition="0">
        <references count="2">
          <reference field="2" count="1" selected="0">
            <x v="8"/>
          </reference>
          <reference field="3" count="8">
            <x v="45"/>
            <x v="46"/>
            <x v="47"/>
            <x v="48"/>
            <x v="49"/>
            <x v="50"/>
            <x v="51"/>
            <x v="52"/>
          </reference>
        </references>
      </pivotArea>
    </format>
    <format dxfId="108">
      <pivotArea dataOnly="0" labelOnly="1" fieldPosition="0">
        <references count="2">
          <reference field="2" count="1" selected="0">
            <x v="9"/>
          </reference>
          <reference field="3" count="7">
            <x v="53"/>
            <x v="54"/>
            <x v="55"/>
            <x v="56"/>
            <x v="57"/>
            <x v="58"/>
            <x v="59"/>
          </reference>
        </references>
      </pivotArea>
    </format>
    <format dxfId="107">
      <pivotArea dataOnly="0" labelOnly="1" fieldPosition="0">
        <references count="2">
          <reference field="2" count="1" selected="0">
            <x v="10"/>
          </reference>
          <reference field="3" count="3">
            <x v="60"/>
            <x v="61"/>
            <x v="62"/>
          </reference>
        </references>
      </pivotArea>
    </format>
    <format dxfId="106">
      <pivotArea dataOnly="0" labelOnly="1" fieldPosition="0">
        <references count="2">
          <reference field="2" count="1" selected="0">
            <x v="11"/>
          </reference>
          <reference field="3" count="2">
            <x v="63"/>
            <x v="64"/>
          </reference>
        </references>
      </pivotArea>
    </format>
    <format dxfId="105">
      <pivotArea dataOnly="0" labelOnly="1" fieldPosition="0">
        <references count="2">
          <reference field="2" count="1" selected="0">
            <x v="12"/>
          </reference>
          <reference field="3" count="2">
            <x v="65"/>
            <x v="66"/>
          </reference>
        </references>
      </pivotArea>
    </format>
    <format dxfId="104">
      <pivotArea dataOnly="0" labelOnly="1" fieldPosition="0">
        <references count="2">
          <reference field="2" count="1" selected="0">
            <x v="13"/>
          </reference>
          <reference field="3" count="2">
            <x v="67"/>
            <x v="68"/>
          </reference>
        </references>
      </pivotArea>
    </format>
    <format dxfId="103">
      <pivotArea dataOnly="0" labelOnly="1" fieldPosition="0">
        <references count="2">
          <reference field="2" count="1" selected="0">
            <x v="14"/>
          </reference>
          <reference field="3" count="3">
            <x v="69"/>
            <x v="70"/>
            <x v="71"/>
          </reference>
        </references>
      </pivotArea>
    </format>
    <format dxfId="102">
      <pivotArea dataOnly="0" labelOnly="1" fieldPosition="0">
        <references count="2">
          <reference field="2" count="1" selected="0">
            <x v="15"/>
          </reference>
          <reference field="3" count="3">
            <x v="72"/>
            <x v="73"/>
            <x v="74"/>
          </reference>
        </references>
      </pivotArea>
    </format>
    <format dxfId="101">
      <pivotArea dataOnly="0" labelOnly="1" fieldPosition="0">
        <references count="2">
          <reference field="2" count="1" selected="0">
            <x v="16"/>
          </reference>
          <reference field="3" count="4">
            <x v="75"/>
            <x v="76"/>
            <x v="77"/>
            <x v="78"/>
          </reference>
        </references>
      </pivotArea>
    </format>
    <format dxfId="100">
      <pivotArea dataOnly="0" labelOnly="1" fieldPosition="0">
        <references count="2">
          <reference field="2" count="1" selected="0">
            <x v="17"/>
          </reference>
          <reference field="3" count="4">
            <x v="79"/>
            <x v="80"/>
            <x v="81"/>
            <x v="82"/>
          </reference>
        </references>
      </pivotArea>
    </format>
    <format dxfId="99">
      <pivotArea dataOnly="0" labelOnly="1" fieldPosition="0">
        <references count="2">
          <reference field="2" count="1" selected="0">
            <x v="18"/>
          </reference>
          <reference field="3" count="3">
            <x v="83"/>
            <x v="84"/>
            <x v="85"/>
          </reference>
        </references>
      </pivotArea>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60"/>
    <rowHierarchyUsage hierarchyUsage="64"/>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0B26791-5BF7-4A05-9B31-76D23DCA4FBF}" name="PivotTable15" cacheId="16"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7">
    <pivotField allDrilled="1" showAll="0" dataSourceSort="1" defaultAttributeDrillState="1"/>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s>
  <rowFields count="2">
    <field x="1"/>
    <field x="2"/>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5"/>
  </colFields>
  <colItems count="10">
    <i>
      <x/>
    </i>
    <i>
      <x v="1"/>
    </i>
    <i>
      <x v="2"/>
    </i>
    <i>
      <x v="3"/>
    </i>
    <i>
      <x v="4"/>
    </i>
    <i>
      <x v="5"/>
    </i>
    <i>
      <x v="6"/>
    </i>
    <i>
      <x v="7"/>
    </i>
    <i>
      <x v="8"/>
    </i>
    <i>
      <x v="9"/>
    </i>
  </colItems>
  <pageFields count="2">
    <pageField fld="4" hier="105" name="[dim_Date_Table].[Top_10_Fin_Year_Indicator].&amp;[True]" cap="TRUE"/>
    <pageField fld="3" hier="75" name="[dim_ANZSIC_3digit].[NFD_2digit_Flag].&amp;[0]" cap="0"/>
  </pageFields>
  <dataFields count="1">
    <dataField fld="6" baseField="0" baseItem="0"/>
  </dataFields>
  <formats count="22">
    <format dxfId="98">
      <pivotArea outline="0" collapsedLevelsAreSubtotals="1" fieldPosition="0"/>
    </format>
    <format dxfId="97">
      <pivotArea dataOnly="0" labelOnly="1" fieldPosition="0">
        <references count="1">
          <reference field="1" count="0"/>
        </references>
      </pivotArea>
    </format>
    <format dxfId="96">
      <pivotArea dataOnly="0" labelOnly="1" grandRow="1" outline="0" fieldPosition="0"/>
    </format>
    <format dxfId="95">
      <pivotArea dataOnly="0" labelOnly="1" fieldPosition="0">
        <references count="2">
          <reference field="1" count="1" selected="0">
            <x v="0"/>
          </reference>
          <reference field="2" count="5">
            <x v="0"/>
            <x v="1"/>
            <x v="2"/>
            <x v="3"/>
            <x v="4"/>
          </reference>
        </references>
      </pivotArea>
    </format>
    <format dxfId="94">
      <pivotArea dataOnly="0" labelOnly="1" fieldPosition="0">
        <references count="2">
          <reference field="1" count="1" selected="0">
            <x v="1"/>
          </reference>
          <reference field="2" count="5">
            <x v="5"/>
            <x v="6"/>
            <x v="7"/>
            <x v="8"/>
            <x v="9"/>
          </reference>
        </references>
      </pivotArea>
    </format>
    <format dxfId="93">
      <pivotArea dataOnly="0" labelOnly="1" fieldPosition="0">
        <references count="2">
          <reference field="1" count="1" selected="0">
            <x v="2"/>
          </reference>
          <reference field="2" count="15">
            <x v="10"/>
            <x v="11"/>
            <x v="12"/>
            <x v="13"/>
            <x v="14"/>
            <x v="15"/>
            <x v="16"/>
            <x v="17"/>
            <x v="18"/>
            <x v="19"/>
            <x v="20"/>
            <x v="21"/>
            <x v="22"/>
            <x v="23"/>
            <x v="24"/>
          </reference>
        </references>
      </pivotArea>
    </format>
    <format dxfId="92">
      <pivotArea dataOnly="0" labelOnly="1" fieldPosition="0">
        <references count="2">
          <reference field="1" count="1" selected="0">
            <x v="3"/>
          </reference>
          <reference field="2" count="4">
            <x v="25"/>
            <x v="26"/>
            <x v="27"/>
            <x v="28"/>
          </reference>
        </references>
      </pivotArea>
    </format>
    <format dxfId="91">
      <pivotArea dataOnly="0" labelOnly="1" fieldPosition="0">
        <references count="2">
          <reference field="1" count="1" selected="0">
            <x v="4"/>
          </reference>
          <reference field="2" count="3">
            <x v="29"/>
            <x v="30"/>
            <x v="31"/>
          </reference>
        </references>
      </pivotArea>
    </format>
    <format dxfId="90">
      <pivotArea dataOnly="0" labelOnly="1" fieldPosition="0">
        <references count="2">
          <reference field="1" count="1" selected="0">
            <x v="5"/>
          </reference>
          <reference field="2" count="6">
            <x v="32"/>
            <x v="33"/>
            <x v="34"/>
            <x v="35"/>
            <x v="36"/>
            <x v="37"/>
          </reference>
        </references>
      </pivotArea>
    </format>
    <format dxfId="89">
      <pivotArea dataOnly="0" labelOnly="1" fieldPosition="0">
        <references count="2">
          <reference field="1" count="1" selected="0">
            <x v="6"/>
          </reference>
          <reference field="2" count="5">
            <x v="38"/>
            <x v="39"/>
            <x v="40"/>
            <x v="41"/>
            <x v="42"/>
          </reference>
        </references>
      </pivotArea>
    </format>
    <format dxfId="88">
      <pivotArea dataOnly="0" labelOnly="1" fieldPosition="0">
        <references count="2">
          <reference field="1" count="1" selected="0">
            <x v="7"/>
          </reference>
          <reference field="2" count="2">
            <x v="43"/>
            <x v="44"/>
          </reference>
        </references>
      </pivotArea>
    </format>
    <format dxfId="87">
      <pivotArea dataOnly="0" labelOnly="1" fieldPosition="0">
        <references count="2">
          <reference field="1" count="1" selected="0">
            <x v="8"/>
          </reference>
          <reference field="2" count="8">
            <x v="45"/>
            <x v="46"/>
            <x v="47"/>
            <x v="48"/>
            <x v="49"/>
            <x v="50"/>
            <x v="51"/>
            <x v="52"/>
          </reference>
        </references>
      </pivotArea>
    </format>
    <format dxfId="86">
      <pivotArea dataOnly="0" labelOnly="1" fieldPosition="0">
        <references count="2">
          <reference field="1" count="1" selected="0">
            <x v="9"/>
          </reference>
          <reference field="2" count="7">
            <x v="53"/>
            <x v="54"/>
            <x v="55"/>
            <x v="56"/>
            <x v="57"/>
            <x v="58"/>
            <x v="59"/>
          </reference>
        </references>
      </pivotArea>
    </format>
    <format dxfId="85">
      <pivotArea dataOnly="0" labelOnly="1" fieldPosition="0">
        <references count="2">
          <reference field="1" count="1" selected="0">
            <x v="10"/>
          </reference>
          <reference field="2" count="3">
            <x v="60"/>
            <x v="61"/>
            <x v="62"/>
          </reference>
        </references>
      </pivotArea>
    </format>
    <format dxfId="84">
      <pivotArea dataOnly="0" labelOnly="1" fieldPosition="0">
        <references count="2">
          <reference field="1" count="1" selected="0">
            <x v="11"/>
          </reference>
          <reference field="2" count="2">
            <x v="63"/>
            <x v="64"/>
          </reference>
        </references>
      </pivotArea>
    </format>
    <format dxfId="83">
      <pivotArea dataOnly="0" labelOnly="1" fieldPosition="0">
        <references count="2">
          <reference field="1" count="1" selected="0">
            <x v="12"/>
          </reference>
          <reference field="2" count="2">
            <x v="65"/>
            <x v="66"/>
          </reference>
        </references>
      </pivotArea>
    </format>
    <format dxfId="82">
      <pivotArea dataOnly="0" labelOnly="1" fieldPosition="0">
        <references count="2">
          <reference field="1" count="1" selected="0">
            <x v="13"/>
          </reference>
          <reference field="2" count="2">
            <x v="67"/>
            <x v="68"/>
          </reference>
        </references>
      </pivotArea>
    </format>
    <format dxfId="81">
      <pivotArea dataOnly="0" labelOnly="1" fieldPosition="0">
        <references count="2">
          <reference field="1" count="1" selected="0">
            <x v="14"/>
          </reference>
          <reference field="2" count="3">
            <x v="69"/>
            <x v="70"/>
            <x v="71"/>
          </reference>
        </references>
      </pivotArea>
    </format>
    <format dxfId="80">
      <pivotArea dataOnly="0" labelOnly="1" fieldPosition="0">
        <references count="2">
          <reference field="1" count="1" selected="0">
            <x v="15"/>
          </reference>
          <reference field="2" count="3">
            <x v="72"/>
            <x v="73"/>
            <x v="74"/>
          </reference>
        </references>
      </pivotArea>
    </format>
    <format dxfId="79">
      <pivotArea dataOnly="0" labelOnly="1" fieldPosition="0">
        <references count="2">
          <reference field="1" count="1" selected="0">
            <x v="16"/>
          </reference>
          <reference field="2" count="4">
            <x v="75"/>
            <x v="76"/>
            <x v="77"/>
            <x v="78"/>
          </reference>
        </references>
      </pivotArea>
    </format>
    <format dxfId="78">
      <pivotArea dataOnly="0" labelOnly="1" fieldPosition="0">
        <references count="2">
          <reference field="1" count="1" selected="0">
            <x v="17"/>
          </reference>
          <reference field="2" count="4">
            <x v="79"/>
            <x v="80"/>
            <x v="81"/>
            <x v="82"/>
          </reference>
        </references>
      </pivotArea>
    </format>
    <format dxfId="77">
      <pivotArea dataOnly="0" labelOnly="1" fieldPosition="0">
        <references count="2">
          <reference field="1" count="1" selected="0">
            <x v="18"/>
          </reference>
          <reference field="2" count="3">
            <x v="83"/>
            <x v="84"/>
            <x v="85"/>
          </reference>
        </references>
      </pivotArea>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60"/>
    <rowHierarchyUsage hierarchyUsage="64"/>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90B3B03-EF10-46E0-BECD-1DEC206572D8}" name="PivotTable16" cacheId="19"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7">
    <pivotField allDrilled="1" showAll="0" dataSourceSort="1" defaultAttributeDrillState="1"/>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s>
  <rowFields count="2">
    <field x="1"/>
    <field x="2"/>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5"/>
  </colFields>
  <colItems count="10">
    <i>
      <x/>
    </i>
    <i>
      <x v="1"/>
    </i>
    <i>
      <x v="2"/>
    </i>
    <i>
      <x v="3"/>
    </i>
    <i>
      <x v="4"/>
    </i>
    <i>
      <x v="5"/>
    </i>
    <i>
      <x v="6"/>
    </i>
    <i>
      <x v="7"/>
    </i>
    <i>
      <x v="8"/>
    </i>
    <i>
      <x v="9"/>
    </i>
  </colItems>
  <pageFields count="2">
    <pageField fld="4" hier="105" name="[dim_Date_Table].[Top_10_Fin_Year_Indicator].&amp;[True]" cap="TRUE"/>
    <pageField fld="3" hier="75" name="[dim_ANZSIC_3digit].[NFD_2digit_Flag].&amp;[0]" cap="0"/>
  </pageFields>
  <dataFields count="1">
    <dataField name="Fatalities (rate)" fld="6" baseField="2" baseItem="2"/>
  </dataFields>
  <formats count="22">
    <format dxfId="76">
      <pivotArea outline="0" collapsedLevelsAreSubtotals="1" fieldPosition="0"/>
    </format>
    <format dxfId="75">
      <pivotArea dataOnly="0" labelOnly="1" fieldPosition="0">
        <references count="1">
          <reference field="1" count="0"/>
        </references>
      </pivotArea>
    </format>
    <format dxfId="74">
      <pivotArea dataOnly="0" labelOnly="1" grandRow="1" outline="0" fieldPosition="0"/>
    </format>
    <format dxfId="73">
      <pivotArea dataOnly="0" labelOnly="1" fieldPosition="0">
        <references count="2">
          <reference field="1" count="1" selected="0">
            <x v="0"/>
          </reference>
          <reference field="2" count="5">
            <x v="0"/>
            <x v="1"/>
            <x v="2"/>
            <x v="3"/>
            <x v="4"/>
          </reference>
        </references>
      </pivotArea>
    </format>
    <format dxfId="72">
      <pivotArea dataOnly="0" labelOnly="1" fieldPosition="0">
        <references count="2">
          <reference field="1" count="1" selected="0">
            <x v="1"/>
          </reference>
          <reference field="2" count="5">
            <x v="5"/>
            <x v="6"/>
            <x v="7"/>
            <x v="8"/>
            <x v="9"/>
          </reference>
        </references>
      </pivotArea>
    </format>
    <format dxfId="71">
      <pivotArea dataOnly="0" labelOnly="1" fieldPosition="0">
        <references count="2">
          <reference field="1" count="1" selected="0">
            <x v="2"/>
          </reference>
          <reference field="2" count="15">
            <x v="10"/>
            <x v="11"/>
            <x v="12"/>
            <x v="13"/>
            <x v="14"/>
            <x v="15"/>
            <x v="16"/>
            <x v="17"/>
            <x v="18"/>
            <x v="19"/>
            <x v="20"/>
            <x v="21"/>
            <x v="22"/>
            <x v="23"/>
            <x v="24"/>
          </reference>
        </references>
      </pivotArea>
    </format>
    <format dxfId="70">
      <pivotArea dataOnly="0" labelOnly="1" fieldPosition="0">
        <references count="2">
          <reference field="1" count="1" selected="0">
            <x v="3"/>
          </reference>
          <reference field="2" count="4">
            <x v="25"/>
            <x v="26"/>
            <x v="27"/>
            <x v="28"/>
          </reference>
        </references>
      </pivotArea>
    </format>
    <format dxfId="69">
      <pivotArea dataOnly="0" labelOnly="1" fieldPosition="0">
        <references count="2">
          <reference field="1" count="1" selected="0">
            <x v="4"/>
          </reference>
          <reference field="2" count="3">
            <x v="29"/>
            <x v="30"/>
            <x v="31"/>
          </reference>
        </references>
      </pivotArea>
    </format>
    <format dxfId="68">
      <pivotArea dataOnly="0" labelOnly="1" fieldPosition="0">
        <references count="2">
          <reference field="1" count="1" selected="0">
            <x v="5"/>
          </reference>
          <reference field="2" count="6">
            <x v="32"/>
            <x v="33"/>
            <x v="34"/>
            <x v="35"/>
            <x v="36"/>
            <x v="37"/>
          </reference>
        </references>
      </pivotArea>
    </format>
    <format dxfId="67">
      <pivotArea dataOnly="0" labelOnly="1" fieldPosition="0">
        <references count="2">
          <reference field="1" count="1" selected="0">
            <x v="6"/>
          </reference>
          <reference field="2" count="5">
            <x v="38"/>
            <x v="39"/>
            <x v="40"/>
            <x v="41"/>
            <x v="42"/>
          </reference>
        </references>
      </pivotArea>
    </format>
    <format dxfId="66">
      <pivotArea dataOnly="0" labelOnly="1" fieldPosition="0">
        <references count="2">
          <reference field="1" count="1" selected="0">
            <x v="7"/>
          </reference>
          <reference field="2" count="2">
            <x v="43"/>
            <x v="44"/>
          </reference>
        </references>
      </pivotArea>
    </format>
    <format dxfId="65">
      <pivotArea dataOnly="0" labelOnly="1" fieldPosition="0">
        <references count="2">
          <reference field="1" count="1" selected="0">
            <x v="8"/>
          </reference>
          <reference field="2" count="8">
            <x v="45"/>
            <x v="46"/>
            <x v="47"/>
            <x v="48"/>
            <x v="49"/>
            <x v="50"/>
            <x v="51"/>
            <x v="52"/>
          </reference>
        </references>
      </pivotArea>
    </format>
    <format dxfId="64">
      <pivotArea dataOnly="0" labelOnly="1" fieldPosition="0">
        <references count="2">
          <reference field="1" count="1" selected="0">
            <x v="9"/>
          </reference>
          <reference field="2" count="7">
            <x v="53"/>
            <x v="54"/>
            <x v="55"/>
            <x v="56"/>
            <x v="57"/>
            <x v="58"/>
            <x v="59"/>
          </reference>
        </references>
      </pivotArea>
    </format>
    <format dxfId="63">
      <pivotArea dataOnly="0" labelOnly="1" fieldPosition="0">
        <references count="2">
          <reference field="1" count="1" selected="0">
            <x v="10"/>
          </reference>
          <reference field="2" count="3">
            <x v="60"/>
            <x v="61"/>
            <x v="62"/>
          </reference>
        </references>
      </pivotArea>
    </format>
    <format dxfId="62">
      <pivotArea dataOnly="0" labelOnly="1" fieldPosition="0">
        <references count="2">
          <reference field="1" count="1" selected="0">
            <x v="11"/>
          </reference>
          <reference field="2" count="2">
            <x v="63"/>
            <x v="64"/>
          </reference>
        </references>
      </pivotArea>
    </format>
    <format dxfId="61">
      <pivotArea dataOnly="0" labelOnly="1" fieldPosition="0">
        <references count="2">
          <reference field="1" count="1" selected="0">
            <x v="12"/>
          </reference>
          <reference field="2" count="2">
            <x v="65"/>
            <x v="66"/>
          </reference>
        </references>
      </pivotArea>
    </format>
    <format dxfId="60">
      <pivotArea dataOnly="0" labelOnly="1" fieldPosition="0">
        <references count="2">
          <reference field="1" count="1" selected="0">
            <x v="13"/>
          </reference>
          <reference field="2" count="2">
            <x v="67"/>
            <x v="68"/>
          </reference>
        </references>
      </pivotArea>
    </format>
    <format dxfId="59">
      <pivotArea dataOnly="0" labelOnly="1" fieldPosition="0">
        <references count="2">
          <reference field="1" count="1" selected="0">
            <x v="14"/>
          </reference>
          <reference field="2" count="3">
            <x v="69"/>
            <x v="70"/>
            <x v="71"/>
          </reference>
        </references>
      </pivotArea>
    </format>
    <format dxfId="58">
      <pivotArea dataOnly="0" labelOnly="1" fieldPosition="0">
        <references count="2">
          <reference field="1" count="1" selected="0">
            <x v="15"/>
          </reference>
          <reference field="2" count="3">
            <x v="72"/>
            <x v="73"/>
            <x v="74"/>
          </reference>
        </references>
      </pivotArea>
    </format>
    <format dxfId="57">
      <pivotArea dataOnly="0" labelOnly="1" fieldPosition="0">
        <references count="2">
          <reference field="1" count="1" selected="0">
            <x v="16"/>
          </reference>
          <reference field="2" count="4">
            <x v="75"/>
            <x v="76"/>
            <x v="77"/>
            <x v="78"/>
          </reference>
        </references>
      </pivotArea>
    </format>
    <format dxfId="56">
      <pivotArea dataOnly="0" labelOnly="1" fieldPosition="0">
        <references count="2">
          <reference field="1" count="1" selected="0">
            <x v="17"/>
          </reference>
          <reference field="2" count="4">
            <x v="79"/>
            <x v="80"/>
            <x v="81"/>
            <x v="82"/>
          </reference>
        </references>
      </pivotArea>
    </format>
    <format dxfId="55">
      <pivotArea dataOnly="0" labelOnly="1" fieldPosition="0">
        <references count="2">
          <reference field="1" count="1" selected="0">
            <x v="18"/>
          </reference>
          <reference field="2" count="3">
            <x v="83"/>
            <x v="84"/>
            <x v="85"/>
          </reference>
        </references>
      </pivotArea>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60"/>
    <rowHierarchyUsage hierarchyUsage="64"/>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437F0BC-ECD7-4EA2-B1F1-A3BD4F4EDB3A}" name="TIFModel" cacheId="15"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axis="axisPage" allDrilled="1" showAll="0" dataSourceSort="1" defaultAttributeDrillState="1">
      <items count="1">
        <item t="default"/>
      </items>
    </pivotField>
  </pivotFields>
  <rowFields count="2">
    <field x="5"/>
    <field x="6"/>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1"/>
  </colFields>
  <colItems count="10">
    <i>
      <x/>
    </i>
    <i>
      <x v="1"/>
    </i>
    <i>
      <x v="2"/>
    </i>
    <i>
      <x v="3"/>
    </i>
    <i>
      <x v="4"/>
    </i>
    <i>
      <x v="5"/>
    </i>
    <i>
      <x v="6"/>
    </i>
    <i>
      <x v="7"/>
    </i>
    <i>
      <x v="8"/>
    </i>
    <i>
      <x v="9"/>
    </i>
  </colItems>
  <pageFields count="2">
    <pageField fld="0" hier="104" name="[dim_Date_Table].[Top_10_Cal_Year_Indicator].&amp;[True]" cap="TRUE"/>
    <pageField fld="7" hier="34" name="[dim_ANZSCO].[NFD_2digit_Flag].&amp;[0]" cap="0"/>
  </pageFields>
  <dataFields count="1">
    <dataField name="Fatalities (count)" fld="4" baseField="2" baseItem="0"/>
  </dataFields>
  <formats count="3">
    <format dxfId="54">
      <pivotArea outline="0" collapsedLevelsAreSubtotals="1" fieldPosition="0"/>
    </format>
    <format dxfId="53">
      <pivotArea outline="0" collapsedLevelsAreSubtotals="1" fieldPosition="0"/>
    </format>
    <format dxfId="52">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
    <rowHierarchyUsage hierarchyUsage="19"/>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860A700-637E-4473-9DA3-7A80005C94FC}" name="PivotTable14" cacheId="14"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Row" allDrilled="1" showAll="0"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axis="axisPage" allDrilled="1" showAll="0" dataSourceSort="1" defaultAttributeDrillState="1">
      <items count="1">
        <item t="default"/>
      </items>
    </pivotField>
    <pivotField dataField="1" showAll="0"/>
  </pivotFields>
  <rowFields count="2">
    <field x="4"/>
    <field x="5"/>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1"/>
  </colFields>
  <colItems count="10">
    <i>
      <x/>
    </i>
    <i>
      <x v="1"/>
    </i>
    <i>
      <x v="2"/>
    </i>
    <i>
      <x v="3"/>
    </i>
    <i>
      <x v="4"/>
    </i>
    <i>
      <x v="5"/>
    </i>
    <i>
      <x v="6"/>
    </i>
    <i>
      <x v="7"/>
    </i>
    <i>
      <x v="8"/>
    </i>
    <i>
      <x v="9"/>
    </i>
  </colItems>
  <pageFields count="2">
    <pageField fld="0" hier="104" name="[dim_Date_Table].[Top_10_Cal_Year_Indicator].&amp;[True]" cap="TRUE"/>
    <pageField fld="6" hier="34" name="[dim_ANZSCO].[NFD_2digit_Flag].&amp;[0]" cap="0"/>
  </pageFields>
  <dataFields count="1">
    <dataField name="Fatalities (rate)" fld="7" baseField="0" baseItem="0"/>
  </dataFields>
  <formats count="2">
    <format dxfId="51">
      <pivotArea outline="0" collapsedLevelsAreSubtotals="1" fieldPosition="0"/>
    </format>
    <format dxfId="50">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
    <rowHierarchyUsage hierarchyUsage="19"/>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76006FD-FD70-43DD-9D21-3673939B8678}" name="PivotTable15" cacheId="12"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9">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axis="axisPage" allDrilled="1" showAll="0" dataSourceSort="1" defaultAttributeDrillState="1">
      <items count="1">
        <item t="default"/>
      </items>
    </pivotField>
  </pivotFields>
  <rowFields count="2">
    <field x="6"/>
    <field x="7"/>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4"/>
  </colFields>
  <colItems count="10">
    <i>
      <x/>
    </i>
    <i>
      <x v="1"/>
    </i>
    <i>
      <x v="2"/>
    </i>
    <i>
      <x v="3"/>
    </i>
    <i>
      <x v="4"/>
    </i>
    <i>
      <x v="5"/>
    </i>
    <i>
      <x v="6"/>
    </i>
    <i>
      <x v="7"/>
    </i>
    <i>
      <x v="8"/>
    </i>
    <i>
      <x v="9"/>
    </i>
  </colItems>
  <pageFields count="2">
    <pageField fld="3" hier="105" name="[dim_Date_Table].[Top_10_Fin_Year_Indicator].&amp;[True]" cap="TRUE"/>
    <pageField fld="8" hier="34" name="[dim_ANZSCO].[NFD_2digit_Flag].&amp;[0]" cap="0"/>
  </pageFields>
  <dataFields count="1">
    <dataField fld="5" baseField="0" baseItem="0"/>
  </dataFields>
  <formats count="2">
    <format dxfId="49">
      <pivotArea outline="0" collapsedLevelsAreSubtotals="1" fieldPosition="0"/>
    </format>
    <format dxfId="48">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
    <rowHierarchyUsage hierarchyUsage="19"/>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CC0DFAE-F84C-4094-8C40-49863A027CC5}" name="PivotTable16" cacheId="13"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9">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dataField="1" showAll="0"/>
    <pivotField axis="axisPage" allDrilled="1" showAll="0" dataSourceSort="1" defaultAttributeDrillState="1">
      <items count="1">
        <item t="default"/>
      </items>
    </pivotField>
  </pivotFields>
  <rowFields count="2">
    <field x="5"/>
    <field x="6"/>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4"/>
  </colFields>
  <colItems count="10">
    <i>
      <x/>
    </i>
    <i>
      <x v="1"/>
    </i>
    <i>
      <x v="2"/>
    </i>
    <i>
      <x v="3"/>
    </i>
    <i>
      <x v="4"/>
    </i>
    <i>
      <x v="5"/>
    </i>
    <i>
      <x v="6"/>
    </i>
    <i>
      <x v="7"/>
    </i>
    <i>
      <x v="8"/>
    </i>
    <i>
      <x v="9"/>
    </i>
  </colItems>
  <pageFields count="2">
    <pageField fld="3" hier="105" name="[dim_Date_Table].[Top_10_Fin_Year_Indicator].&amp;[True]" cap="TRUE"/>
    <pageField fld="8" hier="34" name="[dim_ANZSCO].[NFD_2digit_Flag].&amp;[0]" cap="0"/>
  </pageFields>
  <dataFields count="1">
    <dataField name="Fatalities (rate)" fld="7" baseField="0" baseItem="0"/>
  </dataFields>
  <formats count="2">
    <format dxfId="47">
      <pivotArea outline="0" collapsedLevelsAreSubtotals="1" fieldPosition="0"/>
    </format>
    <format dxfId="46">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
    <rowHierarchyUsage hierarchyUsage="19"/>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58E2EC4-CD31-4023-9B12-41BCB5BA0E99}" name="TIFModel" cacheId="11"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74" firstHeaderRow="1" firstDataRow="2" firstDataCol="1" rowPageCount="1"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axis="axisRow" allDrilled="1" showAll="0" dataSourceSort="1" defaultAttributeDrillState="1">
      <items count="11">
        <item x="0"/>
        <item x="1"/>
        <item x="2"/>
        <item x="3"/>
        <item x="4"/>
        <item x="5"/>
        <item x="6"/>
        <item x="7"/>
        <item x="8"/>
        <item x="9"/>
        <item t="default"/>
      </items>
    </pivotField>
  </pivotFields>
  <rowFields count="2">
    <field x="7"/>
    <field x="6"/>
  </rowFields>
  <rowItems count="67">
    <i>
      <x/>
    </i>
    <i r="1">
      <x/>
    </i>
    <i r="1">
      <x v="1"/>
    </i>
    <i r="1">
      <x v="2"/>
    </i>
    <i>
      <x v="1"/>
    </i>
    <i r="1">
      <x v="3"/>
    </i>
    <i r="1">
      <x v="4"/>
    </i>
    <i r="1">
      <x v="5"/>
    </i>
    <i>
      <x v="2"/>
    </i>
    <i r="1">
      <x v="6"/>
    </i>
    <i r="1">
      <x v="7"/>
    </i>
    <i r="1">
      <x v="8"/>
    </i>
    <i r="1">
      <x v="9"/>
    </i>
    <i r="1">
      <x v="10"/>
    </i>
    <i r="1">
      <x v="11"/>
    </i>
    <i r="1">
      <x v="12"/>
    </i>
    <i r="1">
      <x v="13"/>
    </i>
    <i r="1">
      <x v="14"/>
    </i>
    <i>
      <x v="3"/>
    </i>
    <i r="1">
      <x v="15"/>
    </i>
    <i r="1">
      <x v="16"/>
    </i>
    <i r="1">
      <x v="17"/>
    </i>
    <i r="1">
      <x v="18"/>
    </i>
    <i>
      <x v="4"/>
    </i>
    <i r="1">
      <x v="19"/>
    </i>
    <i r="1">
      <x v="20"/>
    </i>
    <i r="1">
      <x v="21"/>
    </i>
    <i r="1">
      <x v="22"/>
    </i>
    <i>
      <x v="5"/>
    </i>
    <i r="1">
      <x v="23"/>
    </i>
    <i r="1">
      <x v="24"/>
    </i>
    <i r="1">
      <x v="25"/>
    </i>
    <i r="1">
      <x v="26"/>
    </i>
    <i r="1">
      <x v="27"/>
    </i>
    <i r="1">
      <x v="28"/>
    </i>
    <i r="1">
      <x v="29"/>
    </i>
    <i r="1">
      <x v="30"/>
    </i>
    <i r="1">
      <x v="31"/>
    </i>
    <i>
      <x v="6"/>
    </i>
    <i r="1">
      <x v="32"/>
    </i>
    <i r="1">
      <x v="33"/>
    </i>
    <i r="1">
      <x v="34"/>
    </i>
    <i r="1">
      <x v="35"/>
    </i>
    <i r="1">
      <x v="36"/>
    </i>
    <i>
      <x v="7"/>
    </i>
    <i r="1">
      <x v="37"/>
    </i>
    <i r="1">
      <x v="38"/>
    </i>
    <i r="1">
      <x v="39"/>
    </i>
    <i>
      <x v="8"/>
    </i>
    <i r="1">
      <x v="40"/>
    </i>
    <i r="1">
      <x v="41"/>
    </i>
    <i r="1">
      <x v="42"/>
    </i>
    <i r="1">
      <x v="43"/>
    </i>
    <i r="1">
      <x v="44"/>
    </i>
    <i r="1">
      <x v="45"/>
    </i>
    <i r="1">
      <x v="46"/>
    </i>
    <i r="1">
      <x v="47"/>
    </i>
    <i r="1">
      <x v="48"/>
    </i>
    <i r="1">
      <x v="49"/>
    </i>
    <i r="1">
      <x v="50"/>
    </i>
    <i>
      <x v="9"/>
    </i>
    <i r="1">
      <x v="51"/>
    </i>
    <i r="1">
      <x v="52"/>
    </i>
    <i r="1">
      <x v="53"/>
    </i>
    <i r="1">
      <x v="54"/>
    </i>
    <i r="1">
      <x v="55"/>
    </i>
    <i t="grand">
      <x/>
    </i>
  </rowItems>
  <colFields count="1">
    <field x="1"/>
  </colFields>
  <colItems count="10">
    <i>
      <x/>
    </i>
    <i>
      <x v="1"/>
    </i>
    <i>
      <x v="2"/>
    </i>
    <i>
      <x v="3"/>
    </i>
    <i>
      <x v="4"/>
    </i>
    <i>
      <x v="5"/>
    </i>
    <i>
      <x v="6"/>
    </i>
    <i>
      <x v="7"/>
    </i>
    <i>
      <x v="8"/>
    </i>
    <i>
      <x v="9"/>
    </i>
  </colItems>
  <pageFields count="1">
    <pageField fld="0" hier="104" name="[dim_Date_Table].[Top_10_Cal_Year_Indicator].&amp;[True]" cap="TRUE"/>
  </pageFields>
  <dataFields count="1">
    <dataField name="Fatalities (count)" fld="4" baseField="2" baseItem="0"/>
  </dataFields>
  <formats count="3">
    <format dxfId="45">
      <pivotArea outline="0" collapsedLevelsAreSubtotals="1" fieldPosition="0"/>
    </format>
    <format dxfId="44">
      <pivotArea outline="0" collapsedLevelsAreSubtotals="1" fieldPosition="0"/>
    </format>
    <format dxfId="43">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62"/>
    <rowHierarchyUsage hierarchyUsage="169"/>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2C83067-FA74-48C9-9F76-30D4F1BEB82A}" name="PivotTable15" cacheId="10"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74"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s>
  <rowFields count="2">
    <field x="6"/>
    <field x="7"/>
  </rowFields>
  <rowItems count="67">
    <i>
      <x/>
    </i>
    <i r="1">
      <x/>
    </i>
    <i r="1">
      <x v="1"/>
    </i>
    <i r="1">
      <x v="2"/>
    </i>
    <i>
      <x v="1"/>
    </i>
    <i r="1">
      <x v="3"/>
    </i>
    <i r="1">
      <x v="4"/>
    </i>
    <i r="1">
      <x v="5"/>
    </i>
    <i>
      <x v="2"/>
    </i>
    <i r="1">
      <x v="6"/>
    </i>
    <i r="1">
      <x v="7"/>
    </i>
    <i r="1">
      <x v="8"/>
    </i>
    <i r="1">
      <x v="9"/>
    </i>
    <i r="1">
      <x v="10"/>
    </i>
    <i r="1">
      <x v="11"/>
    </i>
    <i r="1">
      <x v="12"/>
    </i>
    <i r="1">
      <x v="13"/>
    </i>
    <i r="1">
      <x v="14"/>
    </i>
    <i>
      <x v="3"/>
    </i>
    <i r="1">
      <x v="15"/>
    </i>
    <i r="1">
      <x v="16"/>
    </i>
    <i r="1">
      <x v="17"/>
    </i>
    <i r="1">
      <x v="18"/>
    </i>
    <i>
      <x v="4"/>
    </i>
    <i r="1">
      <x v="19"/>
    </i>
    <i r="1">
      <x v="20"/>
    </i>
    <i r="1">
      <x v="21"/>
    </i>
    <i r="1">
      <x v="22"/>
    </i>
    <i>
      <x v="5"/>
    </i>
    <i r="1">
      <x v="23"/>
    </i>
    <i r="1">
      <x v="24"/>
    </i>
    <i r="1">
      <x v="25"/>
    </i>
    <i r="1">
      <x v="26"/>
    </i>
    <i r="1">
      <x v="27"/>
    </i>
    <i r="1">
      <x v="28"/>
    </i>
    <i r="1">
      <x v="29"/>
    </i>
    <i r="1">
      <x v="30"/>
    </i>
    <i r="1">
      <x v="31"/>
    </i>
    <i>
      <x v="6"/>
    </i>
    <i r="1">
      <x v="32"/>
    </i>
    <i r="1">
      <x v="33"/>
    </i>
    <i r="1">
      <x v="34"/>
    </i>
    <i r="1">
      <x v="35"/>
    </i>
    <i r="1">
      <x v="36"/>
    </i>
    <i>
      <x v="7"/>
    </i>
    <i r="1">
      <x v="37"/>
    </i>
    <i r="1">
      <x v="38"/>
    </i>
    <i r="1">
      <x v="39"/>
    </i>
    <i>
      <x v="8"/>
    </i>
    <i r="1">
      <x v="40"/>
    </i>
    <i r="1">
      <x v="41"/>
    </i>
    <i r="1">
      <x v="42"/>
    </i>
    <i r="1">
      <x v="43"/>
    </i>
    <i r="1">
      <x v="44"/>
    </i>
    <i r="1">
      <x v="45"/>
    </i>
    <i r="1">
      <x v="46"/>
    </i>
    <i r="1">
      <x v="47"/>
    </i>
    <i r="1">
      <x v="48"/>
    </i>
    <i r="1">
      <x v="49"/>
    </i>
    <i r="1">
      <x v="50"/>
    </i>
    <i>
      <x v="9"/>
    </i>
    <i r="1">
      <x v="51"/>
    </i>
    <i r="1">
      <x v="52"/>
    </i>
    <i r="1">
      <x v="53"/>
    </i>
    <i r="1">
      <x v="54"/>
    </i>
    <i r="1">
      <x v="55"/>
    </i>
    <i t="grand">
      <x/>
    </i>
  </rowItems>
  <colFields count="1">
    <field x="4"/>
  </colFields>
  <colItems count="10">
    <i>
      <x/>
    </i>
    <i>
      <x v="1"/>
    </i>
    <i>
      <x v="2"/>
    </i>
    <i>
      <x v="3"/>
    </i>
    <i>
      <x v="4"/>
    </i>
    <i>
      <x v="5"/>
    </i>
    <i>
      <x v="6"/>
    </i>
    <i>
      <x v="7"/>
    </i>
    <i>
      <x v="8"/>
    </i>
    <i>
      <x v="9"/>
    </i>
  </colItems>
  <pageFields count="1">
    <pageField fld="3" hier="105" name="[dim_Date_Table].[Top_10_Fin_Year_Indicator].&amp;[True]" cap="TRUE"/>
  </pageFields>
  <dataFields count="1">
    <dataField fld="5" baseField="0" baseItem="0"/>
  </dataFields>
  <formats count="2">
    <format dxfId="42">
      <pivotArea outline="0" collapsedLevelsAreSubtotals="1" fieldPosition="0"/>
    </format>
    <format dxfId="41">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62"/>
    <rowHierarchyUsage hierarchyUsage="169"/>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EBC02C7-56CC-4C6C-A64A-066140E202F7}" name="TIFModel" cacheId="9"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1">
    <pageField fld="0" hier="104" name="[dim_Date_Table].[Top_10_Cal_Year_Indicator].&amp;[True]" cap="TRUE"/>
  </pageFields>
  <dataFields count="1">
    <dataField name="Fatalities (count)" fld="4" baseField="2" baseItem="0"/>
  </dataFields>
  <formats count="3">
    <format dxfId="40">
      <pivotArea outline="0" collapsedLevelsAreSubtotals="1" fieldPosition="0"/>
    </format>
    <format dxfId="39">
      <pivotArea outline="0" collapsedLevelsAreSubtotals="1" fieldPosition="0"/>
    </format>
    <format dxfId="38">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46"/>
    <rowHierarchyUsage hierarchyUsage="154"/>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B686085-97C2-4001-9AC1-A41388551FE7}" name="PivotTable15" cacheId="8"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4"/>
  </colFields>
  <colItems count="10">
    <i>
      <x/>
    </i>
    <i>
      <x v="1"/>
    </i>
    <i>
      <x v="2"/>
    </i>
    <i>
      <x v="3"/>
    </i>
    <i>
      <x v="4"/>
    </i>
    <i>
      <x v="5"/>
    </i>
    <i>
      <x v="6"/>
    </i>
    <i>
      <x v="7"/>
    </i>
    <i>
      <x v="8"/>
    </i>
    <i>
      <x v="9"/>
    </i>
  </colItems>
  <pageFields count="1">
    <pageField fld="3" hier="105" name="[dim_Date_Table].[Top_10_Fin_Year_Indicator].&amp;[True]" cap="TRUE"/>
  </pageFields>
  <dataFields count="1">
    <dataField fld="5" baseField="0" baseItem="0"/>
  </dataFields>
  <formats count="2">
    <format dxfId="37">
      <pivotArea outline="0" collapsedLevelsAreSubtotals="1" fieldPosition="0"/>
    </format>
    <format dxfId="36">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46"/>
    <rowHierarchyUsage hierarchyUsage="154"/>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F690208-BB75-433C-B2DA-780110272907}" name="TIFModel" cacheId="7"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1">
    <pageField fld="0" hier="104" name="[dim_Date_Table].[Top_10_Cal_Year_Indicator].&amp;[True]" cap="TRUE"/>
  </pageFields>
  <dataFields count="1">
    <dataField name="Fatalities (count)" fld="4" baseField="2" baseItem="0"/>
  </dataFields>
  <formats count="3">
    <format dxfId="35">
      <pivotArea outline="0" collapsedLevelsAreSubtotals="1" fieldPosition="0"/>
    </format>
    <format dxfId="34">
      <pivotArea outline="0" collapsedLevelsAreSubtotals="1" fieldPosition="0"/>
    </format>
    <format dxfId="33">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27"/>
    <rowHierarchyUsage hierarchyUsage="135"/>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9B9DE99-DED1-4C06-B0A0-D93742EA796E}" name="PivotTable15" cacheId="6"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4"/>
  </colFields>
  <colItems count="10">
    <i>
      <x/>
    </i>
    <i>
      <x v="1"/>
    </i>
    <i>
      <x v="2"/>
    </i>
    <i>
      <x v="3"/>
    </i>
    <i>
      <x v="4"/>
    </i>
    <i>
      <x v="5"/>
    </i>
    <i>
      <x v="6"/>
    </i>
    <i>
      <x v="7"/>
    </i>
    <i>
      <x v="8"/>
    </i>
    <i>
      <x v="9"/>
    </i>
  </colItems>
  <pageFields count="1">
    <pageField fld="3" hier="105" name="[dim_Date_Table].[Top_10_Fin_Year_Indicator].&amp;[True]" cap="TRUE"/>
  </pageFields>
  <dataFields count="1">
    <dataField fld="5" baseField="0" baseItem="0"/>
  </dataFields>
  <formats count="2">
    <format dxfId="32">
      <pivotArea outline="0" collapsedLevelsAreSubtotals="1" fieldPosition="0"/>
    </format>
    <format dxfId="31">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27"/>
    <rowHierarchyUsage hierarchyUsage="135"/>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907FE3C-851A-4419-9318-AD7905F17273}" name="PivotTable15" cacheId="3"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7">
    <pivotField axis="axisPage" allDrilled="1" showAll="0" dataSourceSort="1" defaultAttributeDrillState="1">
      <items count="1">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 axis="axisCol" allDrilled="1" showAll="0" dataSourceSort="1" defaultAttributeDrillState="1">
      <items count="11">
        <item x="0"/>
        <item x="1"/>
        <item x="2"/>
        <item x="3"/>
        <item x="4"/>
        <item x="5"/>
        <item x="6"/>
        <item x="7"/>
        <item x="8"/>
        <item x="9"/>
        <item t="default"/>
      </items>
    </pivotField>
  </pivotFields>
  <rowFields count="2">
    <field x="4"/>
    <field x="5"/>
  </rowFields>
  <rowItems count="19">
    <i>
      <x/>
    </i>
    <i r="1">
      <x/>
    </i>
    <i r="1">
      <x v="1"/>
    </i>
    <i>
      <x v="1"/>
    </i>
    <i r="1">
      <x/>
    </i>
    <i r="1">
      <x v="1"/>
    </i>
    <i>
      <x v="2"/>
    </i>
    <i r="1">
      <x/>
    </i>
    <i r="1">
      <x v="1"/>
    </i>
    <i>
      <x v="3"/>
    </i>
    <i r="1">
      <x/>
    </i>
    <i r="1">
      <x v="1"/>
    </i>
    <i>
      <x v="4"/>
    </i>
    <i r="1">
      <x/>
    </i>
    <i r="1">
      <x v="1"/>
    </i>
    <i>
      <x v="5"/>
    </i>
    <i r="1">
      <x/>
    </i>
    <i r="1">
      <x v="1"/>
    </i>
    <i t="grand">
      <x/>
    </i>
  </rowItems>
  <colFields count="1">
    <field x="6"/>
  </colFields>
  <colItems count="10">
    <i>
      <x/>
    </i>
    <i>
      <x v="1"/>
    </i>
    <i>
      <x v="2"/>
    </i>
    <i>
      <x v="3"/>
    </i>
    <i>
      <x v="4"/>
    </i>
    <i>
      <x v="5"/>
    </i>
    <i>
      <x v="6"/>
    </i>
    <i>
      <x v="7"/>
    </i>
    <i>
      <x v="8"/>
    </i>
    <i>
      <x v="9"/>
    </i>
  </colItems>
  <pageFields count="1">
    <pageField fld="0" hier="104" name="[dim_Date_Table].[Top_10_Cal_Year_Indicator].&amp;[True]" cap="TRUE"/>
  </pageFields>
  <dataFields count="1">
    <dataField fld="3" baseField="0" baseItem="0"/>
  </dataFields>
  <formats count="2">
    <format dxfId="30">
      <pivotArea outline="0" collapsedLevelsAreSubtotals="1" fieldPosition="0"/>
    </format>
    <format dxfId="29">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1"/>
    <rowHierarchyUsage hierarchyUsage="113"/>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97C240B-3B38-4434-A400-ECCCF6C3981E}" name="PivotTable14" cacheId="5"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7">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1"/>
  </colFields>
  <colItems count="10">
    <i>
      <x/>
    </i>
    <i>
      <x v="1"/>
    </i>
    <i>
      <x v="2"/>
    </i>
    <i>
      <x v="3"/>
    </i>
    <i>
      <x v="4"/>
    </i>
    <i>
      <x v="5"/>
    </i>
    <i>
      <x v="6"/>
    </i>
    <i>
      <x v="7"/>
    </i>
    <i>
      <x v="8"/>
    </i>
    <i>
      <x v="9"/>
    </i>
  </colItems>
  <pageFields count="1">
    <pageField fld="0" hier="104" name="[dim_Date_Table].[Top_10_Cal_Year_Indicator].&amp;[True]" cap="TRUE"/>
  </pageFields>
  <dataFields count="1">
    <dataField name="Fatalities (rate)" fld="4" baseField="3" baseItem="8"/>
  </dataFields>
  <formats count="2">
    <format dxfId="28">
      <pivotArea outline="0" collapsedLevelsAreSubtotals="1" fieldPosition="0"/>
    </format>
    <format dxfId="27">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1"/>
    <rowHierarchyUsage hierarchyUsage="113"/>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EC50C525-5083-472C-87FA-C9FDFD68672C}" name="PivotTable15" cacheId="4"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s>
  <rowFields count="2">
    <field x="6"/>
    <field x="7"/>
  </rowFields>
  <rowItems count="19">
    <i>
      <x/>
    </i>
    <i r="1">
      <x/>
    </i>
    <i r="1">
      <x v="1"/>
    </i>
    <i>
      <x v="1"/>
    </i>
    <i r="1">
      <x/>
    </i>
    <i r="1">
      <x v="1"/>
    </i>
    <i>
      <x v="2"/>
    </i>
    <i r="1">
      <x/>
    </i>
    <i r="1">
      <x v="1"/>
    </i>
    <i>
      <x v="3"/>
    </i>
    <i r="1">
      <x/>
    </i>
    <i r="1">
      <x v="1"/>
    </i>
    <i>
      <x v="4"/>
    </i>
    <i r="1">
      <x/>
    </i>
    <i r="1">
      <x v="1"/>
    </i>
    <i>
      <x v="5"/>
    </i>
    <i r="1">
      <x/>
    </i>
    <i r="1">
      <x v="1"/>
    </i>
    <i t="grand">
      <x/>
    </i>
  </rowItems>
  <colFields count="1">
    <field x="4"/>
  </colFields>
  <colItems count="10">
    <i>
      <x/>
    </i>
    <i>
      <x v="1"/>
    </i>
    <i>
      <x v="2"/>
    </i>
    <i>
      <x v="3"/>
    </i>
    <i>
      <x v="4"/>
    </i>
    <i>
      <x v="5"/>
    </i>
    <i>
      <x v="6"/>
    </i>
    <i>
      <x v="7"/>
    </i>
    <i>
      <x v="8"/>
    </i>
    <i>
      <x v="9"/>
    </i>
  </colItems>
  <pageFields count="1">
    <pageField fld="3" hier="105" name="[dim_Date_Table].[Top_10_Fin_Year_Indicator].&amp;[True]" cap="TRUE"/>
  </pageFields>
  <dataFields count="1">
    <dataField fld="5" baseField="0" baseItem="0"/>
  </dataFields>
  <formats count="2">
    <format dxfId="26">
      <pivotArea outline="0" collapsedLevelsAreSubtotals="1" fieldPosition="0"/>
    </format>
    <format dxfId="25">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1"/>
    <rowHierarchyUsage hierarchyUsage="113"/>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4A9EBC1-F62D-4487-B0F1-FA0460BA89D6}" name="PivotTable16" cacheId="25"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 dataField="1" showAll="0"/>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4"/>
  </colFields>
  <colItems count="10">
    <i>
      <x/>
    </i>
    <i>
      <x v="1"/>
    </i>
    <i>
      <x v="2"/>
    </i>
    <i>
      <x v="3"/>
    </i>
    <i>
      <x v="4"/>
    </i>
    <i>
      <x v="5"/>
    </i>
    <i>
      <x v="6"/>
    </i>
    <i>
      <x v="7"/>
    </i>
    <i>
      <x v="8"/>
    </i>
    <i>
      <x v="9"/>
    </i>
  </colItems>
  <pageFields count="1">
    <pageField fld="3" hier="105" name="[dim_Date_Table].[Top_10_Fin_Year_Indicator].&amp;[True]" cap="TRUE"/>
  </pageFields>
  <dataFields count="1">
    <dataField name="Fatalities (rate)" fld="7" baseField="0" baseItem="0"/>
  </dataFields>
  <formats count="2">
    <format dxfId="24">
      <pivotArea outline="0" collapsedLevelsAreSubtotals="1" fieldPosition="0"/>
    </format>
    <format dxfId="23">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1"/>
    <rowHierarchyUsage hierarchyUsage="113"/>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FADECC27-FF4A-4B7F-AAD4-E4ABBF1E25EF}" name="TIFModel" cacheId="2"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xis="axisRow" allDrilled="1" showAll="0" dataSourceSort="1" defaultAttributeDrillState="1">
      <items count="9">
        <item x="0"/>
        <item x="1"/>
        <item x="2"/>
        <item x="3"/>
        <item x="4"/>
        <item x="5"/>
        <item x="6"/>
        <item x="7"/>
        <item t="default"/>
      </items>
    </pivotField>
  </pivotFields>
  <rowFields count="1">
    <field x="5"/>
  </rowFields>
  <rowItems count="9">
    <i>
      <x/>
    </i>
    <i>
      <x v="1"/>
    </i>
    <i>
      <x v="2"/>
    </i>
    <i>
      <x v="3"/>
    </i>
    <i>
      <x v="4"/>
    </i>
    <i>
      <x v="5"/>
    </i>
    <i>
      <x v="6"/>
    </i>
    <i>
      <x v="7"/>
    </i>
    <i t="grand">
      <x/>
    </i>
  </rowItems>
  <colFields count="1">
    <field x="1"/>
  </colFields>
  <colItems count="10">
    <i>
      <x/>
    </i>
    <i>
      <x v="1"/>
    </i>
    <i>
      <x v="2"/>
    </i>
    <i>
      <x v="3"/>
    </i>
    <i>
      <x v="4"/>
    </i>
    <i>
      <x v="5"/>
    </i>
    <i>
      <x v="6"/>
    </i>
    <i>
      <x v="7"/>
    </i>
    <i>
      <x v="8"/>
    </i>
    <i>
      <x v="9"/>
    </i>
  </colItems>
  <pageFields count="1">
    <pageField fld="0" hier="104" name="[dim_Date_Table].[Top_10_Cal_Year_Indicator].&amp;[True]" cap="TRUE"/>
  </pageFields>
  <dataFields count="1">
    <dataField name="Fatalities (count)" fld="4" baseField="2" baseItem="0"/>
  </dataFields>
  <formats count="3">
    <format dxfId="22">
      <pivotArea outline="0" collapsedLevelsAreSubtotals="1" fieldPosition="0"/>
    </format>
    <format dxfId="21">
      <pivotArea outline="0" collapsedLevelsAreSubtotals="1" fieldPosition="0"/>
    </format>
    <format dxfId="20">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8"/>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8A58E22-74C6-4D82-BAF8-CE87993BC026}" name="PivotTable14" cacheId="1"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pivotField axis="axisRow" allDrilled="1" showAll="0" dataSourceSort="1" defaultAttributeDrillState="1">
      <items count="9">
        <item x="0"/>
        <item x="1"/>
        <item x="2"/>
        <item x="3"/>
        <item x="4"/>
        <item x="5"/>
        <item x="6"/>
        <item x="7"/>
        <item t="default"/>
      </items>
    </pivotField>
  </pivotFields>
  <rowFields count="1">
    <field x="5"/>
  </rowFields>
  <rowItems count="9">
    <i>
      <x/>
    </i>
    <i>
      <x v="1"/>
    </i>
    <i>
      <x v="2"/>
    </i>
    <i>
      <x v="3"/>
    </i>
    <i>
      <x v="4"/>
    </i>
    <i>
      <x v="5"/>
    </i>
    <i>
      <x v="6"/>
    </i>
    <i>
      <x v="7"/>
    </i>
    <i t="grand">
      <x/>
    </i>
  </rowItems>
  <colFields count="1">
    <field x="1"/>
  </colFields>
  <colItems count="10">
    <i>
      <x/>
    </i>
    <i>
      <x v="1"/>
    </i>
    <i>
      <x v="2"/>
    </i>
    <i>
      <x v="3"/>
    </i>
    <i>
      <x v="4"/>
    </i>
    <i>
      <x v="5"/>
    </i>
    <i>
      <x v="6"/>
    </i>
    <i>
      <x v="7"/>
    </i>
    <i>
      <x v="8"/>
    </i>
    <i>
      <x v="9"/>
    </i>
  </colItems>
  <pageFields count="1">
    <pageField fld="0" hier="104" name="[dim_Date_Table].[Top_10_Cal_Year_Indicator].&amp;[True]" cap="TRUE"/>
  </pageFields>
  <dataFields count="1">
    <dataField name="Fatalities (rate)" fld="4" baseField="3" baseItem="8"/>
  </dataFields>
  <formats count="2">
    <format dxfId="19">
      <pivotArea outline="0" collapsedLevelsAreSubtotals="1" fieldPosition="0"/>
    </format>
    <format dxfId="18">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8"/>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90A80C7-CA49-4AE2-A874-9A0CDCC7E423}" name="PivotTable15" cacheId="0"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7">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9">
        <item x="0"/>
        <item x="1"/>
        <item x="2"/>
        <item x="3"/>
        <item x="4"/>
        <item x="5"/>
        <item x="6"/>
        <item x="7"/>
        <item t="default"/>
      </items>
    </pivotField>
  </pivotFields>
  <rowFields count="1">
    <field x="6"/>
  </rowFields>
  <rowItems count="9">
    <i>
      <x/>
    </i>
    <i>
      <x v="1"/>
    </i>
    <i>
      <x v="2"/>
    </i>
    <i>
      <x v="3"/>
    </i>
    <i>
      <x v="4"/>
    </i>
    <i>
      <x v="5"/>
    </i>
    <i>
      <x v="6"/>
    </i>
    <i>
      <x v="7"/>
    </i>
    <i t="grand">
      <x/>
    </i>
  </rowItems>
  <colFields count="1">
    <field x="4"/>
  </colFields>
  <colItems count="10">
    <i>
      <x/>
    </i>
    <i>
      <x v="1"/>
    </i>
    <i>
      <x v="2"/>
    </i>
    <i>
      <x v="3"/>
    </i>
    <i>
      <x v="4"/>
    </i>
    <i>
      <x v="5"/>
    </i>
    <i>
      <x v="6"/>
    </i>
    <i>
      <x v="7"/>
    </i>
    <i>
      <x v="8"/>
    </i>
    <i>
      <x v="9"/>
    </i>
  </colItems>
  <pageFields count="1">
    <pageField fld="3" hier="105" name="[dim_Date_Table].[Top_10_Fin_Year_Indicator].&amp;[True]" cap="TRUE"/>
  </pageFields>
  <dataFields count="1">
    <dataField fld="5" baseField="0" baseItem="0"/>
  </dataFields>
  <formats count="2">
    <format dxfId="17">
      <pivotArea outline="0" collapsedLevelsAreSubtotals="1" fieldPosition="0"/>
    </format>
    <format dxfId="16">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8"/>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806D0B0-3BA7-4F33-B2AF-BE0BCB7ADB85}" name="PivotTable16" cacheId="20"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7">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5"/>
  </rowFields>
  <rowItems count="9">
    <i>
      <x/>
    </i>
    <i>
      <x v="1"/>
    </i>
    <i>
      <x v="2"/>
    </i>
    <i>
      <x v="3"/>
    </i>
    <i>
      <x v="4"/>
    </i>
    <i>
      <x v="5"/>
    </i>
    <i>
      <x v="6"/>
    </i>
    <i>
      <x v="7"/>
    </i>
    <i t="grand">
      <x/>
    </i>
  </rowItems>
  <colFields count="1">
    <field x="4"/>
  </colFields>
  <colItems count="10">
    <i>
      <x/>
    </i>
    <i>
      <x v="1"/>
    </i>
    <i>
      <x v="2"/>
    </i>
    <i>
      <x v="3"/>
    </i>
    <i>
      <x v="4"/>
    </i>
    <i>
      <x v="5"/>
    </i>
    <i>
      <x v="6"/>
    </i>
    <i>
      <x v="7"/>
    </i>
    <i>
      <x v="8"/>
    </i>
    <i>
      <x v="9"/>
    </i>
  </colItems>
  <pageFields count="1">
    <pageField fld="3" hier="105" name="[dim_Date_Table].[Top_10_Fin_Year_Indicator].&amp;[True]" cap="TRUE"/>
  </pageFields>
  <dataFields count="1">
    <dataField name="Fatalities (rate)" fld="6" baseField="5" baseItem="4"/>
  </dataFields>
  <formats count="2">
    <format dxfId="15">
      <pivotArea outline="0" collapsedLevelsAreSubtotals="1" fieldPosition="0"/>
    </format>
    <format dxfId="14">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8"/>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9AD4FDA-D45E-476C-A84F-7B8E7AFCD0CA}" name="PivotTable15" cacheId="21"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3:F27" firstHeaderRow="1" firstDataRow="2" firstDataCol="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llDrilled="1" showAll="0" dataSourceSort="1" defaultAttributeDrillState="1">
      <items count="6">
        <item s="1" x="0"/>
        <item s="1" x="1"/>
        <item s="1" x="2"/>
        <item s="1" x="3"/>
        <item s="1" x="4"/>
        <item t="default"/>
      </items>
    </pivotField>
    <pivotField dataField="1" showAll="0"/>
    <pivotField axis="axisRow" allDrilled="1" showAll="0" dataSourceSort="1" defaultAttributeDrillState="1">
      <items count="3">
        <item n="Not on a public road" x="0"/>
        <item n="On a public road" x="1"/>
        <item t="default"/>
      </items>
    </pivotField>
    <pivotField axis="axisRow" allDrilled="1" showAll="0" dataSourceSort="1" defaultAttributeDrillState="1">
      <items count="11">
        <item s="1" x="0"/>
        <item s="1" x="1"/>
        <item s="1" x="2"/>
        <item s="1" x="3"/>
        <item s="1" x="4"/>
        <item s="1" x="5"/>
        <item s="1" x="6"/>
        <item s="1" x="7"/>
        <item s="1" x="8"/>
        <item s="1" x="9"/>
        <item t="default"/>
      </items>
    </pivotField>
    <pivotField axis="axisCol" allDrilled="1" showAll="0" dataSourceSort="1" defaultAttributeDrillState="1">
      <items count="6">
        <item s="1" x="0"/>
        <item s="1" x="1"/>
        <item s="1" x="2"/>
        <item s="1" x="3"/>
        <item s="1" x="4"/>
        <item t="default"/>
      </items>
    </pivotField>
  </pivotFields>
  <rowFields count="2">
    <field x="5"/>
    <field x="6"/>
  </rowFields>
  <rowItems count="23">
    <i>
      <x/>
    </i>
    <i r="1">
      <x/>
    </i>
    <i r="1">
      <x v="1"/>
    </i>
    <i r="1">
      <x v="2"/>
    </i>
    <i r="1">
      <x v="3"/>
    </i>
    <i r="1">
      <x v="4"/>
    </i>
    <i r="1">
      <x v="5"/>
    </i>
    <i r="1">
      <x v="6"/>
    </i>
    <i r="1">
      <x v="7"/>
    </i>
    <i r="1">
      <x v="8"/>
    </i>
    <i r="1">
      <x v="9"/>
    </i>
    <i>
      <x v="1"/>
    </i>
    <i r="1">
      <x/>
    </i>
    <i r="1">
      <x v="1"/>
    </i>
    <i r="1">
      <x v="2"/>
    </i>
    <i r="1">
      <x v="3"/>
    </i>
    <i r="1">
      <x v="4"/>
    </i>
    <i r="1">
      <x v="5"/>
    </i>
    <i r="1">
      <x v="6"/>
    </i>
    <i r="1">
      <x v="7"/>
    </i>
    <i r="1">
      <x v="8"/>
    </i>
    <i r="1">
      <x v="9"/>
    </i>
    <i t="grand">
      <x/>
    </i>
  </rowItems>
  <colFields count="1">
    <field x="7"/>
  </colFields>
  <colItems count="5">
    <i>
      <x/>
    </i>
    <i>
      <x v="1"/>
    </i>
    <i>
      <x v="2"/>
    </i>
    <i>
      <x v="3"/>
    </i>
    <i>
      <x v="4"/>
    </i>
  </colItems>
  <dataFields count="1">
    <dataField fld="4" baseField="0" baseItem="0"/>
  </dataFields>
  <formats count="2">
    <format dxfId="13">
      <pivotArea outline="0" collapsedLevelsAreSubtotals="1" fieldPosition="0"/>
    </format>
    <format dxfId="12">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8" level="1">
        <member name="[dim_Date_Table].[Financial_Year_Label].&amp;[2002-03]"/>
        <member name="[dim_Date_Table].[Financial_Year_Label].&amp;[2003-04]"/>
        <member name="[dim_Date_Table].[Financial_Year_Label].&amp;[2004-05]"/>
        <member name="[dim_Date_Table].[Financial_Year_Label].&amp;[2005-06]"/>
        <member name="[dim_Date_Table].[Financial_Year_Label].&amp;[2006-07]"/>
        <member name="[dim_Date_Table].[Financial_Year_Label].&amp;[2007-08]"/>
        <member name="[dim_Date_Table].[Financial_Year_Label].&amp;[2008-09]"/>
        <member name="[dim_Date_Table].[Financial_Year_Label].&amp;[2009-10]"/>
        <member name="[dim_Date_Table].[Financial_Year_Label].&amp;[2010-11]"/>
        <member name="[dim_Date_Table].[Financial_Year_Label].&amp;[2011-12]"/>
        <member name="[dim_Date_Table].[Financial_Year_Label].&amp;[2012-13]"/>
        <member name=""/>
        <member name=""/>
        <member name=""/>
        <member name=""/>
        <member name=""/>
        <member name="[dim_Date_Table].[Financial_Year_Label].&amp;[2023-24]"/>
        <member name="[dim_Date_Table].[Financial_Year_Label].&amp;"/>
      </members>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388"/>
    <rowHierarchyUsage hierarchyUsage="121"/>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3875934-11A2-4988-AE0C-B34E388740B8}" name="PivotTable15" cacheId="24"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3:F27" firstHeaderRow="1" firstDataRow="2" firstDataCol="1"/>
  <pivotFields count="7">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Col" allDrilled="1" showAll="0" dataSourceSort="1" defaultAttributeDrillState="1">
      <items count="6">
        <item s="1" x="0"/>
        <item s="1" x="1"/>
        <item s="1" x="2"/>
        <item s="1" x="3"/>
        <item s="1" x="4"/>
        <item t="default"/>
      </items>
    </pivotField>
    <pivotField dataField="1" showAll="0"/>
    <pivotField axis="axisRow" allDrilled="1" showAll="0" dataSourceSort="1" defaultAttributeDrillState="1">
      <items count="3">
        <item n="Not on a public road" x="0"/>
        <item n="On a public road" x="1"/>
        <item t="default"/>
      </items>
    </pivotField>
    <pivotField axis="axisRow" allDrilled="1" showAll="0" dataSourceSort="1" defaultAttributeDrillState="1">
      <items count="11">
        <item s="1" x="0"/>
        <item s="1" x="1"/>
        <item s="1" x="2"/>
        <item s="1" x="3"/>
        <item s="1" x="4"/>
        <item s="1" x="5"/>
        <item s="1" x="6"/>
        <item s="1" x="7"/>
        <item s="1" x="8"/>
        <item s="1" x="9"/>
        <item t="default"/>
      </items>
    </pivotField>
  </pivotFields>
  <rowFields count="2">
    <field x="5"/>
    <field x="6"/>
  </rowFields>
  <rowItems count="23">
    <i>
      <x/>
    </i>
    <i r="1">
      <x/>
    </i>
    <i r="1">
      <x v="1"/>
    </i>
    <i r="1">
      <x v="2"/>
    </i>
    <i r="1">
      <x v="3"/>
    </i>
    <i r="1">
      <x v="4"/>
    </i>
    <i r="1">
      <x v="5"/>
    </i>
    <i r="1">
      <x v="6"/>
    </i>
    <i r="1">
      <x v="7"/>
    </i>
    <i r="1">
      <x v="8"/>
    </i>
    <i r="1">
      <x v="9"/>
    </i>
    <i>
      <x v="1"/>
    </i>
    <i r="1">
      <x/>
    </i>
    <i r="1">
      <x v="1"/>
    </i>
    <i r="1">
      <x v="2"/>
    </i>
    <i r="1">
      <x v="3"/>
    </i>
    <i r="1">
      <x v="4"/>
    </i>
    <i r="1">
      <x v="5"/>
    </i>
    <i r="1">
      <x v="6"/>
    </i>
    <i r="1">
      <x v="7"/>
    </i>
    <i r="1">
      <x v="8"/>
    </i>
    <i r="1">
      <x v="9"/>
    </i>
    <i t="grand">
      <x/>
    </i>
  </rowItems>
  <colFields count="1">
    <field x="3"/>
  </colFields>
  <colItems count="5">
    <i>
      <x/>
    </i>
    <i>
      <x v="1"/>
    </i>
    <i>
      <x v="2"/>
    </i>
    <i>
      <x v="3"/>
    </i>
    <i>
      <x v="4"/>
    </i>
  </colItems>
  <dataFields count="1">
    <dataField fld="4" baseField="0" baseItem="0"/>
  </dataFields>
  <formats count="2">
    <format dxfId="11">
      <pivotArea outline="0" collapsedLevelsAreSubtotals="1" fieldPosition="0"/>
    </format>
    <format dxfId="10">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388"/>
    <rowHierarchyUsage hierarchyUsage="121"/>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D88A3688-4E5C-44E5-8868-92245B7E1F6B}" name="TIFModel" cacheId="22"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8"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Page" allDrilled="1" showAll="0" dataSourceSort="1" defaultAttributeDrillState="1">
      <items count="3">
        <item n="No vehicle involved" x="0"/>
        <item n="Vehicle involved" x="1"/>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7"/>
  </rowFields>
  <rowItems count="11">
    <i>
      <x/>
    </i>
    <i>
      <x v="1"/>
    </i>
    <i>
      <x v="2"/>
    </i>
    <i>
      <x v="3"/>
    </i>
    <i>
      <x v="4"/>
    </i>
    <i>
      <x v="5"/>
    </i>
    <i>
      <x v="6"/>
    </i>
    <i>
      <x v="7"/>
    </i>
    <i>
      <x v="8"/>
    </i>
    <i>
      <x v="9"/>
    </i>
    <i t="grand">
      <x/>
    </i>
  </rowItems>
  <colFields count="1">
    <field x="1"/>
  </colFields>
  <colItems count="10">
    <i>
      <x/>
    </i>
    <i>
      <x v="1"/>
    </i>
    <i>
      <x v="2"/>
    </i>
    <i>
      <x v="3"/>
    </i>
    <i>
      <x v="4"/>
    </i>
    <i>
      <x v="5"/>
    </i>
    <i>
      <x v="6"/>
    </i>
    <i>
      <x v="7"/>
    </i>
    <i>
      <x v="8"/>
    </i>
    <i>
      <x v="9"/>
    </i>
  </colItems>
  <pageFields count="2">
    <pageField fld="0" hier="104" name="[dim_Date_Table].[Top_10_Cal_Year_Indicator].&amp;[True]" cap="TRUE"/>
    <pageField fld="6" hier="402" name="[TIF_Reporting].[Vehicle indicator].&amp;[True]" cap="Vehicle involved"/>
  </pageFields>
  <dataFields count="1">
    <dataField name="Fatalities (count)" fld="4" baseField="2" baseItem="0"/>
  </dataFields>
  <formats count="3">
    <format dxfId="9">
      <pivotArea outline="0" collapsedLevelsAreSubtotals="1" fieldPosition="0"/>
    </format>
    <format dxfId="8">
      <pivotArea outline="0" collapsedLevelsAreSubtotals="1" fieldPosition="0"/>
    </format>
    <format dxfId="7">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00"/>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401414E-D78B-4ADE-B700-F1001F9EB3FF}" name="PivotTable15" cacheId="23"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8" firstHeaderRow="1" firstDataRow="2" firstDataCol="1" rowPageCount="2"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Page" allDrilled="1" showAll="0" dataSourceSort="1" defaultAttributeDrillState="1">
      <items count="3">
        <item n="No vehicle involved" x="0"/>
        <item n="Vehicle involved" x="1"/>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7"/>
  </rowFields>
  <rowItems count="11">
    <i>
      <x/>
    </i>
    <i>
      <x v="1"/>
    </i>
    <i>
      <x v="2"/>
    </i>
    <i>
      <x v="3"/>
    </i>
    <i>
      <x v="4"/>
    </i>
    <i>
      <x v="5"/>
    </i>
    <i>
      <x v="6"/>
    </i>
    <i>
      <x v="7"/>
    </i>
    <i>
      <x v="8"/>
    </i>
    <i>
      <x v="9"/>
    </i>
    <i t="grand">
      <x/>
    </i>
  </rowItems>
  <colFields count="1">
    <field x="4"/>
  </colFields>
  <colItems count="10">
    <i>
      <x/>
    </i>
    <i>
      <x v="1"/>
    </i>
    <i>
      <x v="2"/>
    </i>
    <i>
      <x v="3"/>
    </i>
    <i>
      <x v="4"/>
    </i>
    <i>
      <x v="5"/>
    </i>
    <i>
      <x v="6"/>
    </i>
    <i>
      <x v="7"/>
    </i>
    <i>
      <x v="8"/>
    </i>
    <i>
      <x v="9"/>
    </i>
  </colItems>
  <pageFields count="2">
    <pageField fld="3" hier="105" name="[dim_Date_Table].[Top_10_Fin_Year_Indicator].&amp;[True]" cap="TRUE"/>
    <pageField fld="6" hier="402" name="[TIF_Reporting].[Vehicle indicator].&amp;[True]" cap="Vehicle involved"/>
  </pageFields>
  <dataFields count="1">
    <dataField fld="5" baseField="0" baseItem="0"/>
  </dataFields>
  <formats count="2">
    <format dxfId="6">
      <pivotArea outline="0" collapsedLevelsAreSubtotals="1" fieldPosition="0"/>
    </format>
    <format dxfId="5">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00"/>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E09EAD5-1DD5-4F0C-817F-97DC450C4A9F}" name="TIFModel" cacheId="26"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31"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Page" allDrilled="1" showAll="0" dataSourceSort="1" defaultAttributeDrillState="1">
      <items count="3">
        <item n="No vehicle involved" x="0"/>
        <item n="Vehicle involved" x="1"/>
        <item t="default"/>
      </items>
    </pivotField>
    <pivotField axis="axisRow" allDrilled="1" showAll="0" dataSourceSort="1" defaultAttributeDrillState="1">
      <items count="24">
        <item s="1" x="0"/>
        <item s="1" x="1"/>
        <item s="1" x="2"/>
        <item s="1" x="3"/>
        <item s="1" x="4"/>
        <item s="1" x="5"/>
        <item s="1" x="6"/>
        <item s="1" x="7"/>
        <item s="1" x="8"/>
        <item s="1" x="9"/>
        <item s="1" x="10"/>
        <item s="1" x="11"/>
        <item s="1" x="12"/>
        <item s="1" x="13"/>
        <item s="1" x="14"/>
        <item s="1" x="15"/>
        <item s="1" x="16"/>
        <item s="1" x="17"/>
        <item s="1" x="18"/>
        <item s="1" x="19"/>
        <item s="1" x="20"/>
        <item s="1" x="21"/>
        <item s="1" x="22"/>
        <item t="default"/>
      </items>
    </pivotField>
  </pivotFields>
  <rowFields count="1">
    <field x="7"/>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1"/>
  </colFields>
  <colItems count="10">
    <i>
      <x/>
    </i>
    <i>
      <x v="1"/>
    </i>
    <i>
      <x v="2"/>
    </i>
    <i>
      <x v="3"/>
    </i>
    <i>
      <x v="4"/>
    </i>
    <i>
      <x v="5"/>
    </i>
    <i>
      <x v="6"/>
    </i>
    <i>
      <x v="7"/>
    </i>
    <i>
      <x v="8"/>
    </i>
    <i>
      <x v="9"/>
    </i>
  </colItems>
  <pageFields count="2">
    <pageField fld="0" hier="104" name="[dim_Date_Table].[Top_10_Cal_Year_Indicator].&amp;[True]" cap="TRUE"/>
    <pageField fld="6" hier="402" name="[TIF_Reporting].[Vehicle indicator].&amp;[True]" cap="Vehicle involved"/>
  </pageFields>
  <dataFields count="1">
    <dataField name="Fatalities (count)" fld="4" baseField="2" baseItem="0"/>
  </dataFields>
  <formats count="3">
    <format dxfId="4">
      <pivotArea outline="0" collapsedLevelsAreSubtotals="1" fieldPosition="0"/>
    </format>
    <format dxfId="3">
      <pivotArea outline="0" collapsedLevelsAreSubtotals="1" fieldPosition="0"/>
    </format>
    <format dxfId="2">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76"/>
  </rowHierarchiesUsage>
  <colHierarchiesUsage count="1">
    <colHierarchyUsage hierarchyUsage="8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FB4EB6C2-CE1B-40E1-A31E-A2E22666F192}" name="PivotTable15" cacheId="27"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31" firstHeaderRow="1" firstDataRow="2" firstDataCol="1" rowPageCount="2"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Page" allDrilled="1" showAll="0" dataSourceSort="1" defaultAttributeDrillState="1">
      <items count="3">
        <item n="No vehicle involved" x="0"/>
        <item n="Vehicle involved" s="1" x="1"/>
        <item t="default"/>
      </items>
    </pivotField>
    <pivotField axis="axisRow" allDrilled="1" showAll="0" dataSourceSort="1" defaultAttributeDrillState="1">
      <items count="24">
        <item s="1" x="0"/>
        <item s="1" x="1"/>
        <item s="1" x="2"/>
        <item s="1" x="3"/>
        <item s="1" x="4"/>
        <item s="1" x="5"/>
        <item s="1" x="6"/>
        <item s="1" x="7"/>
        <item s="1" x="8"/>
        <item s="1" x="9"/>
        <item s="1" x="10"/>
        <item s="1" x="11"/>
        <item s="1" x="12"/>
        <item s="1" x="13"/>
        <item s="1" x="14"/>
        <item s="1" x="15"/>
        <item s="1" x="16"/>
        <item s="1" x="17"/>
        <item s="1" x="18"/>
        <item s="1" x="19"/>
        <item s="1" x="20"/>
        <item s="1" x="21"/>
        <item s="1" x="22"/>
        <item t="default"/>
      </items>
    </pivotField>
  </pivotFields>
  <rowFields count="1">
    <field x="7"/>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4"/>
  </colFields>
  <colItems count="10">
    <i>
      <x/>
    </i>
    <i>
      <x v="1"/>
    </i>
    <i>
      <x v="2"/>
    </i>
    <i>
      <x v="3"/>
    </i>
    <i>
      <x v="4"/>
    </i>
    <i>
      <x v="5"/>
    </i>
    <i>
      <x v="6"/>
    </i>
    <i>
      <x v="7"/>
    </i>
    <i>
      <x v="8"/>
    </i>
    <i>
      <x v="9"/>
    </i>
  </colItems>
  <pageFields count="2">
    <pageField fld="3" hier="105" name="[dim_Date_Table].[Top_10_Fin_Year_Indicator].&amp;[True]" cap="TRUE"/>
    <pageField fld="6" hier="402" name="[TIF_Reporting].[Vehicle indicator].&amp;[True]" cap="Vehicle involved"/>
  </pageFields>
  <dataFields count="1">
    <dataField fld="5" baseField="0" baseItem="0"/>
  </dataFields>
  <formats count="2">
    <format dxfId="1">
      <pivotArea outline="0" collapsedLevelsAreSubtotals="1" fieldPosition="0"/>
    </format>
    <format dxfId="0">
      <pivotArea dataOnly="0" labelOnly="1" grandRow="1" outline="0" fieldPosition="0"/>
    </format>
  </formats>
  <pivotHierarchies count="46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76"/>
  </rowHierarchiesUsage>
  <colHierarchiesUsage count="1">
    <colHierarchyUsage hierarchyUsage="100"/>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SWA">
      <a:dk1>
        <a:sysClr val="windowText" lastClr="000000"/>
      </a:dk1>
      <a:lt1>
        <a:sysClr val="window" lastClr="FFFFFF"/>
      </a:lt1>
      <a:dk2>
        <a:srgbClr val="303138"/>
      </a:dk2>
      <a:lt2>
        <a:srgbClr val="E7E6E6"/>
      </a:lt2>
      <a:accent1>
        <a:srgbClr val="E71D31"/>
      </a:accent1>
      <a:accent2>
        <a:srgbClr val="DBDBDB"/>
      </a:accent2>
      <a:accent3>
        <a:srgbClr val="2E849E"/>
      </a:accent3>
      <a:accent4>
        <a:srgbClr val="BA4A56"/>
      </a:accent4>
      <a:accent5>
        <a:srgbClr val="73C194"/>
      </a:accent5>
      <a:accent6>
        <a:srgbClr val="A68FD8"/>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classifications/anzsco-australian-and-new-zealand-standard-classification-occupations/2022" TargetMode="External"/><Relationship Id="rId2" Type="http://schemas.openxmlformats.org/officeDocument/2006/relationships/hyperlink" Target="https://www.abs.gov.au/statistics/classifications/australian-and-new-zealand-standard-industrial-classification-anzsic/2006-revision-2-0" TargetMode="External"/><Relationship Id="rId1" Type="http://schemas.openxmlformats.org/officeDocument/2006/relationships/hyperlink" Target="https://data.safeworkaustralia.gov.au/about-our-datasets/work-related-fatalities-data" TargetMode="External"/><Relationship Id="rId5" Type="http://schemas.openxmlformats.org/officeDocument/2006/relationships/drawing" Target="../drawings/drawing1.xml"/><Relationship Id="rId4" Type="http://schemas.openxmlformats.org/officeDocument/2006/relationships/hyperlink" Target="https://data.safeworkaustralia.gov.au/about-our-datasets/type-occurrence-classification-system-toocs-3rd-edition"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26.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29.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B601-4DF9-4AC5-ACB3-F08828382443}">
  <dimension ref="A1:B53"/>
  <sheetViews>
    <sheetView tabSelected="1" zoomScaleNormal="100" workbookViewId="0"/>
  </sheetViews>
  <sheetFormatPr defaultColWidth="9.1796875" defaultRowHeight="14.5" x14ac:dyDescent="0.35"/>
  <cols>
    <col min="1" max="1" width="101.54296875" style="2" customWidth="1"/>
    <col min="2" max="16384" width="9.1796875" style="2"/>
  </cols>
  <sheetData>
    <row r="1" spans="1:1" ht="20" thickBot="1" x14ac:dyDescent="0.5">
      <c r="A1" s="3" t="str">
        <f>_xlfn.CONCAT("Safe Work Australia – Traumatic Injury Fatalities detailed data file ",$A$5)</f>
        <v>Safe Work Australia – Traumatic Injury Fatalities detailed data file 2023</v>
      </c>
    </row>
    <row r="2" spans="1:1" ht="15" thickTop="1" x14ac:dyDescent="0.35"/>
    <row r="5" spans="1:1" x14ac:dyDescent="0.35">
      <c r="A5" s="4">
        <v>2023</v>
      </c>
    </row>
    <row r="6" spans="1:1" ht="17.5" thickBot="1" x14ac:dyDescent="0.45">
      <c r="A6" s="5" t="s">
        <v>0</v>
      </c>
    </row>
    <row r="7" spans="1:1" ht="16" x14ac:dyDescent="0.4">
      <c r="A7" s="21">
        <v>45691</v>
      </c>
    </row>
    <row r="8" spans="1:1" x14ac:dyDescent="0.35">
      <c r="A8" s="22" t="s">
        <v>1</v>
      </c>
    </row>
    <row r="10" spans="1:1" ht="17.5" thickBot="1" x14ac:dyDescent="0.45">
      <c r="A10" s="5" t="s">
        <v>2</v>
      </c>
    </row>
    <row r="11" spans="1:1" ht="15" thickTop="1" x14ac:dyDescent="0.35">
      <c r="A11" s="18" t="s">
        <v>3</v>
      </c>
    </row>
    <row r="12" spans="1:1" x14ac:dyDescent="0.35">
      <c r="A12" s="18" t="s">
        <v>4</v>
      </c>
    </row>
    <row r="13" spans="1:1" x14ac:dyDescent="0.35">
      <c r="A13" s="18" t="s">
        <v>5</v>
      </c>
    </row>
    <row r="14" spans="1:1" x14ac:dyDescent="0.35">
      <c r="A14" s="18" t="s">
        <v>6</v>
      </c>
    </row>
    <row r="15" spans="1:1" x14ac:dyDescent="0.35">
      <c r="A15" s="19"/>
    </row>
    <row r="16" spans="1:1" ht="17.5" thickBot="1" x14ac:dyDescent="0.45">
      <c r="A16" s="5" t="s">
        <v>7</v>
      </c>
    </row>
    <row r="17" spans="1:2" ht="15" thickTop="1" x14ac:dyDescent="0.35">
      <c r="A17" s="7" t="s">
        <v>8</v>
      </c>
    </row>
    <row r="18" spans="1:2" x14ac:dyDescent="0.35">
      <c r="A18" s="8" t="str">
        <f>_xlfn.CONCAT("Table 1.1. Fatalities (count) by Industry (ANZSIC Subdivision), 10 years (calendar) to ",$A$5)</f>
        <v>Table 1.1. Fatalities (count) by Industry (ANZSIC Subdivision), 10 years (calendar) to 2023</v>
      </c>
      <c r="B18" s="6" t="s">
        <v>9</v>
      </c>
    </row>
    <row r="19" spans="1:2" x14ac:dyDescent="0.35">
      <c r="A19" s="8" t="str">
        <f>_xlfn.CONCAT("Table 1.2. Fatalities (rate) by Industry (ANZSIC Subdivision), 10 years (calendar) to ",$A$5)</f>
        <v>Table 1.2. Fatalities (rate) by Industry (ANZSIC Subdivision), 10 years (calendar) to 2023</v>
      </c>
      <c r="B19" s="6" t="s">
        <v>9</v>
      </c>
    </row>
    <row r="20" spans="1:2" x14ac:dyDescent="0.35">
      <c r="A20" s="8" t="str">
        <f>_xlfn.CONCAT("Table 1.3. Fatalities (count) by Industry (ANZSIC Subdivision), 10 years (financial) to ",_xlfn.CONCAT($A$5-1,"-",RIGHT($A$5,2)))</f>
        <v>Table 1.3. Fatalities (count) by Industry (ANZSIC Subdivision), 10 years (financial) to 2022-23</v>
      </c>
      <c r="B20" s="6" t="s">
        <v>9</v>
      </c>
    </row>
    <row r="21" spans="1:2" x14ac:dyDescent="0.35">
      <c r="A21" s="8" t="str">
        <f>_xlfn.CONCAT("Table 1.4. Fatalities (rate) by Industry (ANZSIC Subdivision), 10 years (financial) to ",_xlfn.CONCAT($A$5-1,"-",RIGHT($A$5,2)))</f>
        <v>Table 1.4. Fatalities (rate) by Industry (ANZSIC Subdivision), 10 years (financial) to 2022-23</v>
      </c>
      <c r="B21" s="6" t="s">
        <v>9</v>
      </c>
    </row>
    <row r="22" spans="1:2" x14ac:dyDescent="0.35">
      <c r="A22" s="7" t="s">
        <v>10</v>
      </c>
    </row>
    <row r="23" spans="1:2" x14ac:dyDescent="0.35">
      <c r="A23" s="8" t="str">
        <f>_xlfn.CONCAT("Table 2.1. Fatalities (count) by Occupation (ANZSCO Sub major group), 10 years (calendar) to ",$A$5)</f>
        <v>Table 2.1. Fatalities (count) by Occupation (ANZSCO Sub major group), 10 years (calendar) to 2023</v>
      </c>
      <c r="B23" s="6" t="s">
        <v>9</v>
      </c>
    </row>
    <row r="24" spans="1:2" x14ac:dyDescent="0.35">
      <c r="A24" s="8" t="str">
        <f>_xlfn.CONCAT("Table 2.2. Fatalities (rate) by Occupation (ANZSCO Sub major group), 10 years (calendar) to ",$A$5)</f>
        <v>Table 2.2. Fatalities (rate) by Occupation (ANZSCO Sub major group), 10 years (calendar) to 2023</v>
      </c>
      <c r="B24" s="6" t="s">
        <v>9</v>
      </c>
    </row>
    <row r="25" spans="1:2" x14ac:dyDescent="0.35">
      <c r="A25" s="8" t="str">
        <f>_xlfn.CONCAT("Table 2.3. Fatalities (count) by Occupation (ANZSCO Sub major group), 10 years (financial) to ",_xlfn.CONCAT($A$5-1,"-",RIGHT($A$5,2)))</f>
        <v>Table 2.3. Fatalities (count) by Occupation (ANZSCO Sub major group), 10 years (financial) to 2022-23</v>
      </c>
      <c r="B25" s="6" t="s">
        <v>9</v>
      </c>
    </row>
    <row r="26" spans="1:2" x14ac:dyDescent="0.35">
      <c r="A26" s="8" t="str">
        <f>_xlfn.CONCAT("Table 2.4. Fatalities (rate) by Occupation (ANZSCO Sub major group), 10 years (financial) to ",_xlfn.CONCAT($A$5-1,"-",RIGHT($A$5,2)))</f>
        <v>Table 2.4. Fatalities (rate) by Occupation (ANZSCO Sub major group), 10 years (financial) to 2022-23</v>
      </c>
      <c r="B26" s="6" t="s">
        <v>9</v>
      </c>
    </row>
    <row r="27" spans="1:2" x14ac:dyDescent="0.35">
      <c r="A27" s="7" t="s">
        <v>11</v>
      </c>
    </row>
    <row r="28" spans="1:2" x14ac:dyDescent="0.35">
      <c r="A28" s="8" t="str">
        <f>_xlfn.CONCAT("Table 3.1. Fatalities (count) by Mechanism (TOOCS Sub major group), 10 years (calendar) to ",$A$5)</f>
        <v>Table 3.1. Fatalities (count) by Mechanism (TOOCS Sub major group), 10 years (calendar) to 2023</v>
      </c>
      <c r="B28" s="6" t="s">
        <v>9</v>
      </c>
    </row>
    <row r="29" spans="1:2" x14ac:dyDescent="0.35">
      <c r="A29" s="8" t="str">
        <f>_xlfn.CONCAT("Table 3.2. Fatalities (count) by Mechanism (TOOCS Sub major group), 10 years (financial) to ",_xlfn.CONCAT($A$5-1,"-",RIGHT($A$5,2)))</f>
        <v>Table 3.2. Fatalities (count) by Mechanism (TOOCS Sub major group), 10 years (financial) to 2022-23</v>
      </c>
      <c r="B29" s="6" t="s">
        <v>9</v>
      </c>
    </row>
    <row r="30" spans="1:2" x14ac:dyDescent="0.35">
      <c r="A30" s="7" t="s">
        <v>12</v>
      </c>
    </row>
    <row r="31" spans="1:2" x14ac:dyDescent="0.35">
      <c r="A31" s="8" t="str">
        <f>_xlfn.CONCAT("Table 4.1. Fatalities (count) by Breakdown Agency (TOOCS Sub major group), 10 years (calendar) to ",$A$5)</f>
        <v>Table 4.1. Fatalities (count) by Breakdown Agency (TOOCS Sub major group), 10 years (calendar) to 2023</v>
      </c>
      <c r="B31" s="6" t="s">
        <v>9</v>
      </c>
    </row>
    <row r="32" spans="1:2" x14ac:dyDescent="0.35">
      <c r="A32" s="8" t="str">
        <f>_xlfn.CONCAT("Table 4.2. Fatalities (count) by Breakdown Agency (TOOCS Sub major group), 10 years (financial) to ",_xlfn.CONCAT($A$5-1,"-",RIGHT($A$5,2)))</f>
        <v>Table 4.2. Fatalities (count) by Breakdown Agency (TOOCS Sub major group), 10 years (financial) to 2022-23</v>
      </c>
      <c r="B32" s="6" t="s">
        <v>9</v>
      </c>
    </row>
    <row r="33" spans="1:2" x14ac:dyDescent="0.35">
      <c r="A33" s="7" t="s">
        <v>13</v>
      </c>
    </row>
    <row r="34" spans="1:2" x14ac:dyDescent="0.35">
      <c r="A34" s="8" t="str">
        <f>_xlfn.CONCAT("Table 5.1. Fatalities (count) by Agency (TOOCS Sub major group), 10 years (calendar) to ",$A$5)</f>
        <v>Table 5.1. Fatalities (count) by Agency (TOOCS Sub major group), 10 years (calendar) to 2023</v>
      </c>
      <c r="B34" s="6" t="s">
        <v>9</v>
      </c>
    </row>
    <row r="35" spans="1:2" x14ac:dyDescent="0.35">
      <c r="A35" s="8" t="str">
        <f>_xlfn.CONCAT("Table 5.2. Fatalities (count) by Agency (TOOCS Sub major group), 10 years (financial) to ",_xlfn.CONCAT($A$5-1,"-",RIGHT($A$5,2)))</f>
        <v>Table 5.2. Fatalities (count) by Agency (TOOCS Sub major group), 10 years (financial) to 2022-23</v>
      </c>
      <c r="B35" s="6" t="s">
        <v>9</v>
      </c>
    </row>
    <row r="36" spans="1:2" x14ac:dyDescent="0.35">
      <c r="A36" s="7" t="s">
        <v>14</v>
      </c>
    </row>
    <row r="37" spans="1:2" x14ac:dyDescent="0.35">
      <c r="A37" s="8" t="str">
        <f>_xlfn.CONCAT("Table 6.1. Fatalities (count) by Demographics (Age group and Sex), 10 years (calendar) to ",$A$5)</f>
        <v>Table 6.1. Fatalities (count) by Demographics (Age group and Sex), 10 years (calendar) to 2023</v>
      </c>
      <c r="B37" s="6" t="s">
        <v>9</v>
      </c>
    </row>
    <row r="38" spans="1:2" x14ac:dyDescent="0.35">
      <c r="A38" s="8" t="str">
        <f>_xlfn.CONCAT("Table 6.2. Fatalities (rate) by Demographics (Age group and Sex), 10 years (calendar) to ",$A$5)</f>
        <v>Table 6.2. Fatalities (rate) by Demographics (Age group and Sex), 10 years (calendar) to 2023</v>
      </c>
      <c r="B38" s="6" t="s">
        <v>9</v>
      </c>
    </row>
    <row r="39" spans="1:2" x14ac:dyDescent="0.35">
      <c r="A39" s="8" t="str">
        <f>_xlfn.CONCAT("Table 6.3. Fatalities (count) by Demographics (Age group and Sex), 10 years (financial) to ",_xlfn.CONCAT($A$5-1,"-",RIGHT($A$5,2)))</f>
        <v>Table 6.3. Fatalities (count) by Demographics (Age group and Sex), 10 years (financial) to 2022-23</v>
      </c>
      <c r="B39" s="6" t="s">
        <v>9</v>
      </c>
    </row>
    <row r="40" spans="1:2" x14ac:dyDescent="0.35">
      <c r="A40" s="20" t="str">
        <f>_xlfn.CONCAT("Table 6.4. Fatalities (rate) by Demographics (Age group and Sex), 10 years (financial) to ",_xlfn.CONCAT($A$5-1,"-",RIGHT($A$5,2)))</f>
        <v>Table 6.4. Fatalities (rate) by Demographics (Age group and Sex), 10 years (financial) to 2022-23</v>
      </c>
      <c r="B40" s="6" t="s">
        <v>9</v>
      </c>
    </row>
    <row r="41" spans="1:2" x14ac:dyDescent="0.35">
      <c r="A41" s="7" t="s">
        <v>15</v>
      </c>
    </row>
    <row r="42" spans="1:2" x14ac:dyDescent="0.35">
      <c r="A42" s="8" t="str">
        <f>_xlfn.CONCAT("Table 7.1. Fatalities (count) by Location (State/Territory), 10 years (calendar) to ",$A$5)</f>
        <v>Table 7.1. Fatalities (count) by Location (State/Territory), 10 years (calendar) to 2023</v>
      </c>
      <c r="B42" s="6" t="s">
        <v>9</v>
      </c>
    </row>
    <row r="43" spans="1:2" x14ac:dyDescent="0.35">
      <c r="A43" s="8" t="str">
        <f>_xlfn.CONCAT("Table 7.2. Fatalities (rate) by Location (State/Territory), 10 years (calendar) to ",$A$5)</f>
        <v>Table 7.2. Fatalities (rate) by Location (State/Territory), 10 years (calendar) to 2023</v>
      </c>
      <c r="B43" s="6" t="s">
        <v>9</v>
      </c>
    </row>
    <row r="44" spans="1:2" x14ac:dyDescent="0.35">
      <c r="A44" s="8" t="str">
        <f>_xlfn.CONCAT("Table 7.3. Fatalities (count) by Location (State/Territory), 10 years (financial) to ",_xlfn.CONCAT($A$5-1,"-",RIGHT($A$5,2)))</f>
        <v>Table 7.3. Fatalities (count) by Location (State/Territory), 10 years (financial) to 2022-23</v>
      </c>
      <c r="B44" s="6" t="s">
        <v>9</v>
      </c>
    </row>
    <row r="45" spans="1:2" x14ac:dyDescent="0.35">
      <c r="A45" s="8" t="str">
        <f>_xlfn.CONCAT("Table 7.4. Fatalities (rate) by Location (State/Territory), 10 years (financial) to ",_xlfn.CONCAT($A$5-1,"-",RIGHT($A$5,2)))</f>
        <v>Table 7.4. Fatalities (rate) by Location (State/Territory), 10 years (financial) to 2022-23</v>
      </c>
      <c r="B45" s="6" t="s">
        <v>9</v>
      </c>
    </row>
    <row r="46" spans="1:2" x14ac:dyDescent="0.35">
      <c r="A46" s="7" t="s">
        <v>16</v>
      </c>
    </row>
    <row r="47" spans="1:2" x14ac:dyDescent="0.35">
      <c r="A47" s="8" t="str">
        <f>_xlfn.CONCAT("Table 8.1. Fatalities (count) by Jurisdiction (TIF Jurisdiction and Public road status), 5 years (calendar) to 2023")</f>
        <v>Table 8.1. Fatalities (count) by Jurisdiction (TIF Jurisdiction and Public road status), 5 years (calendar) to 2023</v>
      </c>
      <c r="B47" s="6" t="s">
        <v>9</v>
      </c>
    </row>
    <row r="48" spans="1:2" x14ac:dyDescent="0.35">
      <c r="A48" s="8" t="str">
        <f>_xlfn.CONCAT("Table 8.2. Fatalities (count) by Jurisdiction (TIF Jurisdiction and Public road status), 5 years (financial) to 2022-23")</f>
        <v>Table 8.2. Fatalities (count) by Jurisdiction (TIF Jurisdiction and Public road status), 5 years (financial) to 2022-23</v>
      </c>
      <c r="B48" s="6" t="s">
        <v>9</v>
      </c>
    </row>
    <row r="49" spans="1:2" x14ac:dyDescent="0.35">
      <c r="A49" s="7" t="s">
        <v>17</v>
      </c>
    </row>
    <row r="50" spans="1:2" x14ac:dyDescent="0.35">
      <c r="A50" s="8" t="str">
        <f>_xlfn.CONCAT("Table 9.1. Fatalities involving vehicles (count) by Deceased's vehicle type, 10 years (calendar) to ",$A$5)</f>
        <v>Table 9.1. Fatalities involving vehicles (count) by Deceased's vehicle type, 10 years (calendar) to 2023</v>
      </c>
      <c r="B50" s="6" t="s">
        <v>9</v>
      </c>
    </row>
    <row r="51" spans="1:2" x14ac:dyDescent="0.35">
      <c r="A51" s="8" t="str">
        <f>_xlfn.CONCAT("Table 9.2. Fatalities involving vehicles (count) by Deceased's vehicle type, 10 years (financial) to ",_xlfn.CONCAT($A$5-1,"-",RIGHT($A$5,2)))</f>
        <v>Table 9.2. Fatalities involving vehicles (count) by Deceased's vehicle type, 10 years (financial) to 2022-23</v>
      </c>
      <c r="B51" s="6" t="s">
        <v>9</v>
      </c>
    </row>
    <row r="52" spans="1:2" x14ac:dyDescent="0.35">
      <c r="A52" s="8" t="str">
        <f>_xlfn.CONCAT("Table 9.3. Fatalities involving vehicles (count) by Deceased's activity type, 10 years (calendar) to ",$A$5)</f>
        <v>Table 9.3. Fatalities involving vehicles (count) by Deceased's activity type, 10 years (calendar) to 2023</v>
      </c>
      <c r="B52" s="6" t="s">
        <v>9</v>
      </c>
    </row>
    <row r="53" spans="1:2" x14ac:dyDescent="0.35">
      <c r="A53" s="20" t="str">
        <f>_xlfn.CONCAT("Table 9.4. Fatalities involving vehicles (count) by Deceased's activity type, 10 years (financial) to ",_xlfn.CONCAT($A$5-1,"-",RIGHT($A$5,2)))</f>
        <v>Table 9.4. Fatalities involving vehicles (count) by Deceased's activity type, 10 years (financial) to 2022-23</v>
      </c>
      <c r="B53" s="6" t="s">
        <v>9</v>
      </c>
    </row>
  </sheetData>
  <hyperlinks>
    <hyperlink ref="A11" r:id="rId1" xr:uid="{C81F967A-C4EC-40B9-B926-0DB17B40A722}"/>
    <hyperlink ref="B18" location="'Table 1.1'!A1" display="Link" xr:uid="{4ABCDAB2-D0CB-4696-9369-228A922DCC30}"/>
    <hyperlink ref="B19" location="'Table 1.2'!A1" display="Link" xr:uid="{87D82C4D-C7AB-45EE-A1A2-2B409CB05D98}"/>
    <hyperlink ref="B20" location="'Table 1.3'!A1" display="Link" xr:uid="{AD30DD04-DCF7-4B7A-B862-7415E2B6CF45}"/>
    <hyperlink ref="B21" location="'Table 1.4'!A1" display="Link" xr:uid="{26040F3B-F1AB-4101-A08F-79CA6D66D7B8}"/>
    <hyperlink ref="B23" location="'Table 2.1'!A1" display="Link" xr:uid="{75B0409F-3EE4-4087-BF1D-899B2B7DF5E5}"/>
    <hyperlink ref="B24" location="'Table 2.2'!A1" display="Link" xr:uid="{40B99105-99DE-4D35-8424-EA5AE010AE94}"/>
    <hyperlink ref="B25" location="'Table 2.3'!A1" display="Link" xr:uid="{EAE2DFFB-E953-4F75-B672-997299C93D57}"/>
    <hyperlink ref="B26" location="'Table 2.4'!A1" display="Link" xr:uid="{5B79FCDA-93CC-4CBB-98C8-41A1EF81A7D9}"/>
    <hyperlink ref="B28" location="'Table 3.1'!A1" display="Link" xr:uid="{663C1711-D2EE-4BE3-802F-8CE2E844765F}"/>
    <hyperlink ref="B29" location="'Table 3.2'!A1" display="Link" xr:uid="{C2F4540B-350A-4EA2-B2EE-DAEA43AE296E}"/>
    <hyperlink ref="B31" location="'Table 4.1'!A1" display="Link" xr:uid="{11D150EF-EA69-4CFF-AED3-B0BFCE366E61}"/>
    <hyperlink ref="B32" location="'Table 4.2'!A1" display="Link" xr:uid="{E36C9D7B-7CFC-4DC3-A4DB-3FBE56956110}"/>
    <hyperlink ref="B34" location="'Table 5.1'!A1" display="Link" xr:uid="{276A453D-B134-4B83-B56F-F43D3F88CA0B}"/>
    <hyperlink ref="B35" location="'Table 5.2'!A1" display="Link" xr:uid="{39608B23-1EEE-4742-8634-5B7AA9ED9C0E}"/>
    <hyperlink ref="B37" location="'Table 6.1'!A1" display="Link" xr:uid="{CBABBB3A-6738-43FD-9177-1F4E830C04AD}"/>
    <hyperlink ref="B38" location="'Table 6.2'!A1" display="Link" xr:uid="{31301B1D-CC08-4F98-96B6-E348CBA41A4C}"/>
    <hyperlink ref="B39" location="'Table 6.3'!A1" display="Link" xr:uid="{CEAF409F-0675-4343-805C-52920864AEC7}"/>
    <hyperlink ref="B40" location="'Table 6.4'!A1" display="Link" xr:uid="{0E840693-B2D1-4207-8DAE-AB336E1780A0}"/>
    <hyperlink ref="B42" location="'Table 7.1'!A1" display="Link" xr:uid="{F172A504-A55A-4F09-8E23-C626BD2D842A}"/>
    <hyperlink ref="B43" location="'Table 7.2'!A1" display="Link" xr:uid="{9ECAED17-3518-4D04-9FF3-08F25BEF0773}"/>
    <hyperlink ref="B44" location="'Table 7.3'!A1" display="Link" xr:uid="{3C6225D8-369B-492E-96E4-679448BF537B}"/>
    <hyperlink ref="B45" location="'Table 7.4'!A1" display="Link" xr:uid="{4CAEF4E7-F92F-46B4-87A2-F0D8A0FDDC7D}"/>
    <hyperlink ref="B47" location="'Table 8.1'!A1" display="Link" xr:uid="{FB804D3A-A06F-4B69-BE76-65298F945D1B}"/>
    <hyperlink ref="B48" location="'Table 8.2'!A1" display="Link" xr:uid="{D1C738DF-B129-4231-A883-5B63686493B9}"/>
    <hyperlink ref="B50" location="'Table 9.1'!A1" display="Link" xr:uid="{8AE326D1-6F53-4D54-9DF2-87980AF11596}"/>
    <hyperlink ref="B51" location="'Table 9.2'!A1" display="Link" xr:uid="{336DD1FA-0B2D-4228-B321-5ECB561D88CE}"/>
    <hyperlink ref="B52" location="'Table 9.3'!A1" display="Link" xr:uid="{EB1247D4-82D0-4D64-B2C8-3B425F304B6F}"/>
    <hyperlink ref="B53" location="'Table 9.4'!A1" display="Link" xr:uid="{8D7EE822-3D28-4FD9-919D-97C77D80D8AC}"/>
    <hyperlink ref="A12" r:id="rId2" xr:uid="{26004E3E-5A21-4622-BC5C-44A79CDE84A3}"/>
    <hyperlink ref="A13" r:id="rId3" xr:uid="{2EB6C365-686A-4FB7-9E1D-CC39C4FAA46F}"/>
    <hyperlink ref="A14" r:id="rId4" xr:uid="{A7FBE10A-7C51-4087-BC9A-1DDC6095B986}"/>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2382-8B84-42A9-9FC5-18987E9E6DE5}">
  <dimension ref="A1:K113"/>
  <sheetViews>
    <sheetView zoomScaleNormal="100" workbookViewId="0"/>
  </sheetViews>
  <sheetFormatPr defaultRowHeight="14.5" x14ac:dyDescent="0.35"/>
  <cols>
    <col min="1" max="1" width="115.179687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page'!$A$18</f>
        <v>Table 1.1. Fatalities (count) by Industry (ANZSIC Subdivision), 10 years (calendar) to 2023</v>
      </c>
    </row>
    <row r="2" spans="1:11" ht="15" thickTop="1" x14ac:dyDescent="0.35">
      <c r="A2" s="10" t="s">
        <v>18</v>
      </c>
    </row>
    <row r="3" spans="1:11" hidden="1" x14ac:dyDescent="0.35">
      <c r="A3" s="1" t="s">
        <v>19</v>
      </c>
      <c r="B3" t="s" vm="1">
        <v>20</v>
      </c>
    </row>
    <row r="4" spans="1:11" hidden="1" x14ac:dyDescent="0.35">
      <c r="A4" s="1" t="s">
        <v>21</v>
      </c>
      <c r="B4" t="s" vm="3">
        <v>22</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4" t="s">
        <v>34</v>
      </c>
      <c r="B8" s="13">
        <v>45</v>
      </c>
      <c r="C8" s="13">
        <v>58</v>
      </c>
      <c r="D8" s="13">
        <v>45</v>
      </c>
      <c r="E8" s="13">
        <v>53</v>
      </c>
      <c r="F8" s="13">
        <v>36</v>
      </c>
      <c r="G8" s="13">
        <v>31</v>
      </c>
      <c r="H8" s="13">
        <v>46</v>
      </c>
      <c r="I8" s="13">
        <v>33</v>
      </c>
      <c r="J8" s="13">
        <v>44</v>
      </c>
      <c r="K8" s="13">
        <v>27</v>
      </c>
    </row>
    <row r="9" spans="1:11" x14ac:dyDescent="0.35">
      <c r="A9" s="15" t="s">
        <v>35</v>
      </c>
      <c r="B9" s="13">
        <v>40</v>
      </c>
      <c r="C9" s="13">
        <v>45</v>
      </c>
      <c r="D9" s="13">
        <v>33</v>
      </c>
      <c r="E9" s="13">
        <v>42</v>
      </c>
      <c r="F9" s="13">
        <v>29</v>
      </c>
      <c r="G9" s="13">
        <v>26</v>
      </c>
      <c r="H9" s="13">
        <v>41</v>
      </c>
      <c r="I9" s="13">
        <v>25</v>
      </c>
      <c r="J9" s="13">
        <v>38</v>
      </c>
      <c r="K9" s="13">
        <v>21</v>
      </c>
    </row>
    <row r="10" spans="1:11" x14ac:dyDescent="0.35">
      <c r="A10" s="15" t="s">
        <v>36</v>
      </c>
      <c r="B10" s="13">
        <v>0</v>
      </c>
      <c r="C10" s="13">
        <v>1</v>
      </c>
      <c r="D10" s="13">
        <v>0</v>
      </c>
      <c r="E10" s="13">
        <v>0</v>
      </c>
      <c r="F10" s="13">
        <v>0</v>
      </c>
      <c r="G10" s="13">
        <v>0</v>
      </c>
      <c r="H10" s="13">
        <v>0</v>
      </c>
      <c r="I10" s="13">
        <v>0</v>
      </c>
      <c r="J10" s="13">
        <v>0</v>
      </c>
      <c r="K10" s="13">
        <v>0</v>
      </c>
    </row>
    <row r="11" spans="1:11" x14ac:dyDescent="0.35">
      <c r="A11" s="15" t="s">
        <v>37</v>
      </c>
      <c r="B11" s="13">
        <v>1</v>
      </c>
      <c r="C11" s="13">
        <v>3</v>
      </c>
      <c r="D11" s="13">
        <v>6</v>
      </c>
      <c r="E11" s="13">
        <v>1</v>
      </c>
      <c r="F11" s="13">
        <v>2</v>
      </c>
      <c r="G11" s="13">
        <v>3</v>
      </c>
      <c r="H11" s="13">
        <v>0</v>
      </c>
      <c r="I11" s="13">
        <v>2</v>
      </c>
      <c r="J11" s="13">
        <v>1</v>
      </c>
      <c r="K11" s="13">
        <v>1</v>
      </c>
    </row>
    <row r="12" spans="1:11" x14ac:dyDescent="0.35">
      <c r="A12" s="15" t="s">
        <v>38</v>
      </c>
      <c r="B12" s="13">
        <v>2</v>
      </c>
      <c r="C12" s="13">
        <v>5</v>
      </c>
      <c r="D12" s="13">
        <v>4</v>
      </c>
      <c r="E12" s="13">
        <v>6</v>
      </c>
      <c r="F12" s="13">
        <v>3</v>
      </c>
      <c r="G12" s="13">
        <v>1</v>
      </c>
      <c r="H12" s="13">
        <v>3</v>
      </c>
      <c r="I12" s="13">
        <v>3</v>
      </c>
      <c r="J12" s="13">
        <v>0</v>
      </c>
      <c r="K12" s="13">
        <v>0</v>
      </c>
    </row>
    <row r="13" spans="1:11" x14ac:dyDescent="0.35">
      <c r="A13" s="15" t="s">
        <v>39</v>
      </c>
      <c r="B13" s="13">
        <v>2</v>
      </c>
      <c r="C13" s="13">
        <v>4</v>
      </c>
      <c r="D13" s="13">
        <v>2</v>
      </c>
      <c r="E13" s="13">
        <v>4</v>
      </c>
      <c r="F13" s="13">
        <v>2</v>
      </c>
      <c r="G13" s="13">
        <v>1</v>
      </c>
      <c r="H13" s="13">
        <v>2</v>
      </c>
      <c r="I13" s="13">
        <v>3</v>
      </c>
      <c r="J13" s="13">
        <v>5</v>
      </c>
      <c r="K13" s="13">
        <v>5</v>
      </c>
    </row>
    <row r="14" spans="1:11" x14ac:dyDescent="0.35">
      <c r="A14" s="14" t="s">
        <v>40</v>
      </c>
      <c r="B14" s="13">
        <v>10</v>
      </c>
      <c r="C14" s="13">
        <v>12</v>
      </c>
      <c r="D14" s="13">
        <v>6</v>
      </c>
      <c r="E14" s="13">
        <v>4</v>
      </c>
      <c r="F14" s="13">
        <v>7</v>
      </c>
      <c r="G14" s="13">
        <v>7</v>
      </c>
      <c r="H14" s="13">
        <v>7</v>
      </c>
      <c r="I14" s="13">
        <v>6</v>
      </c>
      <c r="J14" s="13">
        <v>7</v>
      </c>
      <c r="K14" s="13">
        <v>6</v>
      </c>
    </row>
    <row r="15" spans="1:11" x14ac:dyDescent="0.35">
      <c r="A15" s="15" t="s">
        <v>41</v>
      </c>
      <c r="B15" s="13">
        <v>4</v>
      </c>
      <c r="C15" s="13">
        <v>2</v>
      </c>
      <c r="D15" s="13">
        <v>0</v>
      </c>
      <c r="E15" s="13">
        <v>1</v>
      </c>
      <c r="F15" s="13">
        <v>1</v>
      </c>
      <c r="G15" s="13">
        <v>4</v>
      </c>
      <c r="H15" s="13">
        <v>1</v>
      </c>
      <c r="I15" s="13">
        <v>2</v>
      </c>
      <c r="J15" s="13">
        <v>1</v>
      </c>
      <c r="K15" s="13">
        <v>0</v>
      </c>
    </row>
    <row r="16" spans="1:11" x14ac:dyDescent="0.35">
      <c r="A16" s="15" t="s">
        <v>42</v>
      </c>
      <c r="B16" s="13">
        <v>0</v>
      </c>
      <c r="C16" s="13">
        <v>0</v>
      </c>
      <c r="D16" s="13">
        <v>0</v>
      </c>
      <c r="E16" s="13">
        <v>1</v>
      </c>
      <c r="F16" s="13">
        <v>0</v>
      </c>
      <c r="G16" s="13">
        <v>0</v>
      </c>
      <c r="H16" s="13">
        <v>0</v>
      </c>
      <c r="I16" s="13">
        <v>0</v>
      </c>
      <c r="J16" s="13">
        <v>0</v>
      </c>
      <c r="K16" s="13">
        <v>1</v>
      </c>
    </row>
    <row r="17" spans="1:11" x14ac:dyDescent="0.35">
      <c r="A17" s="15" t="s">
        <v>43</v>
      </c>
      <c r="B17" s="13">
        <v>4</v>
      </c>
      <c r="C17" s="13">
        <v>7</v>
      </c>
      <c r="D17" s="13">
        <v>3</v>
      </c>
      <c r="E17" s="13">
        <v>1</v>
      </c>
      <c r="F17" s="13">
        <v>2</v>
      </c>
      <c r="G17" s="13">
        <v>2</v>
      </c>
      <c r="H17" s="13">
        <v>3</v>
      </c>
      <c r="I17" s="13">
        <v>3</v>
      </c>
      <c r="J17" s="13">
        <v>1</v>
      </c>
      <c r="K17" s="13">
        <v>4</v>
      </c>
    </row>
    <row r="18" spans="1:11" x14ac:dyDescent="0.35">
      <c r="A18" s="15" t="s">
        <v>44</v>
      </c>
      <c r="B18" s="13">
        <v>2</v>
      </c>
      <c r="C18" s="13">
        <v>1</v>
      </c>
      <c r="D18" s="13">
        <v>3</v>
      </c>
      <c r="E18" s="13">
        <v>0</v>
      </c>
      <c r="F18" s="13">
        <v>2</v>
      </c>
      <c r="G18" s="13">
        <v>1</v>
      </c>
      <c r="H18" s="13">
        <v>2</v>
      </c>
      <c r="I18" s="13">
        <v>1</v>
      </c>
      <c r="J18" s="13">
        <v>2</v>
      </c>
      <c r="K18" s="13">
        <v>1</v>
      </c>
    </row>
    <row r="19" spans="1:11" x14ac:dyDescent="0.35">
      <c r="A19" s="15" t="s">
        <v>45</v>
      </c>
      <c r="B19" s="13">
        <v>0</v>
      </c>
      <c r="C19" s="13">
        <v>2</v>
      </c>
      <c r="D19" s="13">
        <v>0</v>
      </c>
      <c r="E19" s="13">
        <v>1</v>
      </c>
      <c r="F19" s="13">
        <v>2</v>
      </c>
      <c r="G19" s="13">
        <v>0</v>
      </c>
      <c r="H19" s="13">
        <v>1</v>
      </c>
      <c r="I19" s="13">
        <v>0</v>
      </c>
      <c r="J19" s="13">
        <v>3</v>
      </c>
      <c r="K19" s="13">
        <v>0</v>
      </c>
    </row>
    <row r="20" spans="1:11" x14ac:dyDescent="0.35">
      <c r="A20" s="14" t="s">
        <v>46</v>
      </c>
      <c r="B20" s="13">
        <v>17</v>
      </c>
      <c r="C20" s="13">
        <v>16</v>
      </c>
      <c r="D20" s="13">
        <v>7</v>
      </c>
      <c r="E20" s="13">
        <v>6</v>
      </c>
      <c r="F20" s="13">
        <v>13</v>
      </c>
      <c r="G20" s="13">
        <v>13</v>
      </c>
      <c r="H20" s="13">
        <v>18</v>
      </c>
      <c r="I20" s="13">
        <v>16</v>
      </c>
      <c r="J20" s="13">
        <v>10</v>
      </c>
      <c r="K20" s="13">
        <v>12</v>
      </c>
    </row>
    <row r="21" spans="1:11" x14ac:dyDescent="0.35">
      <c r="A21" s="15" t="s">
        <v>47</v>
      </c>
      <c r="B21" s="13">
        <v>2</v>
      </c>
      <c r="C21" s="13">
        <v>1</v>
      </c>
      <c r="D21" s="13">
        <v>0</v>
      </c>
      <c r="E21" s="13">
        <v>2</v>
      </c>
      <c r="F21" s="13">
        <v>0</v>
      </c>
      <c r="G21" s="13">
        <v>2</v>
      </c>
      <c r="H21" s="13">
        <v>3</v>
      </c>
      <c r="I21" s="13">
        <v>4</v>
      </c>
      <c r="J21" s="13">
        <v>3</v>
      </c>
      <c r="K21" s="13">
        <v>2</v>
      </c>
    </row>
    <row r="22" spans="1:11" x14ac:dyDescent="0.35">
      <c r="A22" s="15" t="s">
        <v>48</v>
      </c>
      <c r="B22" s="13">
        <v>0</v>
      </c>
      <c r="C22" s="13">
        <v>1</v>
      </c>
      <c r="D22" s="13">
        <v>0</v>
      </c>
      <c r="E22" s="13">
        <v>0</v>
      </c>
      <c r="F22" s="13">
        <v>1</v>
      </c>
      <c r="G22" s="13">
        <v>0</v>
      </c>
      <c r="H22" s="13">
        <v>0</v>
      </c>
      <c r="I22" s="13">
        <v>1</v>
      </c>
      <c r="J22" s="13">
        <v>0</v>
      </c>
      <c r="K22" s="13">
        <v>0</v>
      </c>
    </row>
    <row r="23" spans="1:11" x14ac:dyDescent="0.35">
      <c r="A23" s="15" t="s">
        <v>49</v>
      </c>
      <c r="B23" s="13">
        <v>0</v>
      </c>
      <c r="C23" s="13">
        <v>1</v>
      </c>
      <c r="D23" s="13">
        <v>0</v>
      </c>
      <c r="E23" s="13">
        <v>0</v>
      </c>
      <c r="F23" s="13">
        <v>0</v>
      </c>
      <c r="G23" s="13">
        <v>0</v>
      </c>
      <c r="H23" s="13">
        <v>0</v>
      </c>
      <c r="I23" s="13">
        <v>0</v>
      </c>
      <c r="J23" s="13">
        <v>0</v>
      </c>
      <c r="K23" s="13">
        <v>0</v>
      </c>
    </row>
    <row r="24" spans="1:11" x14ac:dyDescent="0.35">
      <c r="A24" s="15" t="s">
        <v>50</v>
      </c>
      <c r="B24" s="13">
        <v>0</v>
      </c>
      <c r="C24" s="13">
        <v>0</v>
      </c>
      <c r="D24" s="13">
        <v>1</v>
      </c>
      <c r="E24" s="13">
        <v>0</v>
      </c>
      <c r="F24" s="13">
        <v>2</v>
      </c>
      <c r="G24" s="13">
        <v>2</v>
      </c>
      <c r="H24" s="13">
        <v>4</v>
      </c>
      <c r="I24" s="13">
        <v>1</v>
      </c>
      <c r="J24" s="13">
        <v>1</v>
      </c>
      <c r="K24" s="13">
        <v>1</v>
      </c>
    </row>
    <row r="25" spans="1:11" x14ac:dyDescent="0.35">
      <c r="A25" s="15" t="s">
        <v>51</v>
      </c>
      <c r="B25" s="13">
        <v>0</v>
      </c>
      <c r="C25" s="13">
        <v>1</v>
      </c>
      <c r="D25" s="13">
        <v>0</v>
      </c>
      <c r="E25" s="13">
        <v>0</v>
      </c>
      <c r="F25" s="13">
        <v>2</v>
      </c>
      <c r="G25" s="13">
        <v>0</v>
      </c>
      <c r="H25" s="13">
        <v>0</v>
      </c>
      <c r="I25" s="13">
        <v>0</v>
      </c>
      <c r="J25" s="13">
        <v>0</v>
      </c>
      <c r="K25" s="13">
        <v>0</v>
      </c>
    </row>
    <row r="26" spans="1:11" x14ac:dyDescent="0.35">
      <c r="A26" s="15" t="s">
        <v>52</v>
      </c>
      <c r="B26" s="13">
        <v>1</v>
      </c>
      <c r="C26" s="13">
        <v>0</v>
      </c>
      <c r="D26" s="13">
        <v>0</v>
      </c>
      <c r="E26" s="13">
        <v>0</v>
      </c>
      <c r="F26" s="13">
        <v>0</v>
      </c>
      <c r="G26" s="13">
        <v>0</v>
      </c>
      <c r="H26" s="13">
        <v>0</v>
      </c>
      <c r="I26" s="13">
        <v>0</v>
      </c>
      <c r="J26" s="13">
        <v>0</v>
      </c>
      <c r="K26" s="13">
        <v>1</v>
      </c>
    </row>
    <row r="27" spans="1:11" x14ac:dyDescent="0.35">
      <c r="A27" s="15" t="s">
        <v>53</v>
      </c>
      <c r="B27" s="13">
        <v>1</v>
      </c>
      <c r="C27" s="13">
        <v>0</v>
      </c>
      <c r="D27" s="13">
        <v>0</v>
      </c>
      <c r="E27" s="13">
        <v>0</v>
      </c>
      <c r="F27" s="13">
        <v>0</v>
      </c>
      <c r="G27" s="13">
        <v>0</v>
      </c>
      <c r="H27" s="13">
        <v>0</v>
      </c>
      <c r="I27" s="13">
        <v>0</v>
      </c>
      <c r="J27" s="13">
        <v>0</v>
      </c>
      <c r="K27" s="13">
        <v>0</v>
      </c>
    </row>
    <row r="28" spans="1:11" x14ac:dyDescent="0.35">
      <c r="A28" s="15" t="s">
        <v>54</v>
      </c>
      <c r="B28" s="13">
        <v>1</v>
      </c>
      <c r="C28" s="13">
        <v>3</v>
      </c>
      <c r="D28" s="13">
        <v>0</v>
      </c>
      <c r="E28" s="13">
        <v>0</v>
      </c>
      <c r="F28" s="13">
        <v>2</v>
      </c>
      <c r="G28" s="13">
        <v>0</v>
      </c>
      <c r="H28" s="13">
        <v>1</v>
      </c>
      <c r="I28" s="13">
        <v>1</v>
      </c>
      <c r="J28" s="13">
        <v>0</v>
      </c>
      <c r="K28" s="13">
        <v>2</v>
      </c>
    </row>
    <row r="29" spans="1:11" x14ac:dyDescent="0.35">
      <c r="A29" s="15" t="s">
        <v>55</v>
      </c>
      <c r="B29" s="13">
        <v>0</v>
      </c>
      <c r="C29" s="13">
        <v>1</v>
      </c>
      <c r="D29" s="13">
        <v>0</v>
      </c>
      <c r="E29" s="13">
        <v>1</v>
      </c>
      <c r="F29" s="13">
        <v>0</v>
      </c>
      <c r="G29" s="13">
        <v>1</v>
      </c>
      <c r="H29" s="13">
        <v>0</v>
      </c>
      <c r="I29" s="13">
        <v>1</v>
      </c>
      <c r="J29" s="13">
        <v>0</v>
      </c>
      <c r="K29" s="13">
        <v>2</v>
      </c>
    </row>
    <row r="30" spans="1:11" x14ac:dyDescent="0.35">
      <c r="A30" s="15" t="s">
        <v>56</v>
      </c>
      <c r="B30" s="13">
        <v>3</v>
      </c>
      <c r="C30" s="13">
        <v>2</v>
      </c>
      <c r="D30" s="13">
        <v>2</v>
      </c>
      <c r="E30" s="13">
        <v>2</v>
      </c>
      <c r="F30" s="13">
        <v>1</v>
      </c>
      <c r="G30" s="13">
        <v>3</v>
      </c>
      <c r="H30" s="13">
        <v>0</v>
      </c>
      <c r="I30" s="13">
        <v>1</v>
      </c>
      <c r="J30" s="13">
        <v>1</v>
      </c>
      <c r="K30" s="13">
        <v>0</v>
      </c>
    </row>
    <row r="31" spans="1:11" x14ac:dyDescent="0.35">
      <c r="A31" s="15" t="s">
        <v>57</v>
      </c>
      <c r="B31" s="13">
        <v>2</v>
      </c>
      <c r="C31" s="13">
        <v>2</v>
      </c>
      <c r="D31" s="13">
        <v>0</v>
      </c>
      <c r="E31" s="13">
        <v>1</v>
      </c>
      <c r="F31" s="13">
        <v>0</v>
      </c>
      <c r="G31" s="13">
        <v>0</v>
      </c>
      <c r="H31" s="13">
        <v>1</v>
      </c>
      <c r="I31" s="13">
        <v>0</v>
      </c>
      <c r="J31" s="13">
        <v>1</v>
      </c>
      <c r="K31" s="13">
        <v>1</v>
      </c>
    </row>
    <row r="32" spans="1:11" x14ac:dyDescent="0.35">
      <c r="A32" s="15" t="s">
        <v>58</v>
      </c>
      <c r="B32" s="13">
        <v>4</v>
      </c>
      <c r="C32" s="13">
        <v>2</v>
      </c>
      <c r="D32" s="13">
        <v>3</v>
      </c>
      <c r="E32" s="13">
        <v>0</v>
      </c>
      <c r="F32" s="13">
        <v>1</v>
      </c>
      <c r="G32" s="13">
        <v>2</v>
      </c>
      <c r="H32" s="13">
        <v>3</v>
      </c>
      <c r="I32" s="13">
        <v>3</v>
      </c>
      <c r="J32" s="13">
        <v>2</v>
      </c>
      <c r="K32" s="13">
        <v>2</v>
      </c>
    </row>
    <row r="33" spans="1:11" x14ac:dyDescent="0.35">
      <c r="A33" s="15" t="s">
        <v>59</v>
      </c>
      <c r="B33" s="13">
        <v>1</v>
      </c>
      <c r="C33" s="13">
        <v>1</v>
      </c>
      <c r="D33" s="13">
        <v>0</v>
      </c>
      <c r="E33" s="13">
        <v>0</v>
      </c>
      <c r="F33" s="13">
        <v>2</v>
      </c>
      <c r="G33" s="13">
        <v>1</v>
      </c>
      <c r="H33" s="13">
        <v>3</v>
      </c>
      <c r="I33" s="13">
        <v>2</v>
      </c>
      <c r="J33" s="13">
        <v>1</v>
      </c>
      <c r="K33" s="13">
        <v>0</v>
      </c>
    </row>
    <row r="34" spans="1:11" x14ac:dyDescent="0.35">
      <c r="A34" s="15" t="s">
        <v>60</v>
      </c>
      <c r="B34" s="13">
        <v>2</v>
      </c>
      <c r="C34" s="13">
        <v>1</v>
      </c>
      <c r="D34" s="13">
        <v>1</v>
      </c>
      <c r="E34" s="13">
        <v>0</v>
      </c>
      <c r="F34" s="13">
        <v>2</v>
      </c>
      <c r="G34" s="13">
        <v>2</v>
      </c>
      <c r="H34" s="13">
        <v>1</v>
      </c>
      <c r="I34" s="13">
        <v>2</v>
      </c>
      <c r="J34" s="13">
        <v>0</v>
      </c>
      <c r="K34" s="13">
        <v>1</v>
      </c>
    </row>
    <row r="35" spans="1:11" x14ac:dyDescent="0.35">
      <c r="A35" s="15" t="s">
        <v>61</v>
      </c>
      <c r="B35" s="13">
        <v>0</v>
      </c>
      <c r="C35" s="13">
        <v>0</v>
      </c>
      <c r="D35" s="13">
        <v>0</v>
      </c>
      <c r="E35" s="13">
        <v>0</v>
      </c>
      <c r="F35" s="13">
        <v>0</v>
      </c>
      <c r="G35" s="13">
        <v>0</v>
      </c>
      <c r="H35" s="13">
        <v>2</v>
      </c>
      <c r="I35" s="13">
        <v>0</v>
      </c>
      <c r="J35" s="13">
        <v>1</v>
      </c>
      <c r="K35" s="13">
        <v>0</v>
      </c>
    </row>
    <row r="36" spans="1:11" x14ac:dyDescent="0.35">
      <c r="A36" s="14" t="s">
        <v>62</v>
      </c>
      <c r="B36" s="13">
        <v>5</v>
      </c>
      <c r="C36" s="13">
        <v>4</v>
      </c>
      <c r="D36" s="13">
        <v>7</v>
      </c>
      <c r="E36" s="13">
        <v>2</v>
      </c>
      <c r="F36" s="13">
        <v>3</v>
      </c>
      <c r="G36" s="13">
        <v>6</v>
      </c>
      <c r="H36" s="13">
        <v>3</v>
      </c>
      <c r="I36" s="13">
        <v>3</v>
      </c>
      <c r="J36" s="13">
        <v>6</v>
      </c>
      <c r="K36" s="13">
        <v>4</v>
      </c>
    </row>
    <row r="37" spans="1:11" x14ac:dyDescent="0.35">
      <c r="A37" s="15" t="s">
        <v>63</v>
      </c>
      <c r="B37" s="13">
        <v>2</v>
      </c>
      <c r="C37" s="13">
        <v>0</v>
      </c>
      <c r="D37" s="13">
        <v>0</v>
      </c>
      <c r="E37" s="13">
        <v>0</v>
      </c>
      <c r="F37" s="13">
        <v>1</v>
      </c>
      <c r="G37" s="13">
        <v>1</v>
      </c>
      <c r="H37" s="13">
        <v>0</v>
      </c>
      <c r="I37" s="13">
        <v>1</v>
      </c>
      <c r="J37" s="13">
        <v>1</v>
      </c>
      <c r="K37" s="13">
        <v>1</v>
      </c>
    </row>
    <row r="38" spans="1:11" x14ac:dyDescent="0.35">
      <c r="A38" s="15" t="s">
        <v>64</v>
      </c>
      <c r="B38" s="13">
        <v>0</v>
      </c>
      <c r="C38" s="13">
        <v>0</v>
      </c>
      <c r="D38" s="13">
        <v>0</v>
      </c>
      <c r="E38" s="13">
        <v>0</v>
      </c>
      <c r="F38" s="13">
        <v>0</v>
      </c>
      <c r="G38" s="13">
        <v>0</v>
      </c>
      <c r="H38" s="13">
        <v>0</v>
      </c>
      <c r="I38" s="13">
        <v>0</v>
      </c>
      <c r="J38" s="13">
        <v>0</v>
      </c>
      <c r="K38" s="13">
        <v>0</v>
      </c>
    </row>
    <row r="39" spans="1:11" x14ac:dyDescent="0.35">
      <c r="A39" s="15" t="s">
        <v>65</v>
      </c>
      <c r="B39" s="13">
        <v>1</v>
      </c>
      <c r="C39" s="13">
        <v>0</v>
      </c>
      <c r="D39" s="13">
        <v>0</v>
      </c>
      <c r="E39" s="13">
        <v>0</v>
      </c>
      <c r="F39" s="13">
        <v>0</v>
      </c>
      <c r="G39" s="13">
        <v>0</v>
      </c>
      <c r="H39" s="13">
        <v>0</v>
      </c>
      <c r="I39" s="13">
        <v>0</v>
      </c>
      <c r="J39" s="13">
        <v>0</v>
      </c>
      <c r="K39" s="13">
        <v>0</v>
      </c>
    </row>
    <row r="40" spans="1:11" x14ac:dyDescent="0.35">
      <c r="A40" s="15" t="s">
        <v>66</v>
      </c>
      <c r="B40" s="13">
        <v>2</v>
      </c>
      <c r="C40" s="13">
        <v>4</v>
      </c>
      <c r="D40" s="13">
        <v>7</v>
      </c>
      <c r="E40" s="13">
        <v>2</v>
      </c>
      <c r="F40" s="13">
        <v>2</v>
      </c>
      <c r="G40" s="13">
        <v>5</v>
      </c>
      <c r="H40" s="13">
        <v>3</v>
      </c>
      <c r="I40" s="13">
        <v>2</v>
      </c>
      <c r="J40" s="13">
        <v>5</v>
      </c>
      <c r="K40" s="13">
        <v>3</v>
      </c>
    </row>
    <row r="41" spans="1:11" x14ac:dyDescent="0.35">
      <c r="A41" s="14" t="s">
        <v>67</v>
      </c>
      <c r="B41" s="13">
        <v>32</v>
      </c>
      <c r="C41" s="13">
        <v>34</v>
      </c>
      <c r="D41" s="13">
        <v>36</v>
      </c>
      <c r="E41" s="13">
        <v>30</v>
      </c>
      <c r="F41" s="13">
        <v>24</v>
      </c>
      <c r="G41" s="13">
        <v>28</v>
      </c>
      <c r="H41" s="13">
        <v>36</v>
      </c>
      <c r="I41" s="13">
        <v>25</v>
      </c>
      <c r="J41" s="13">
        <v>29</v>
      </c>
      <c r="K41" s="13">
        <v>45</v>
      </c>
    </row>
    <row r="42" spans="1:11" x14ac:dyDescent="0.35">
      <c r="A42" s="15" t="s">
        <v>68</v>
      </c>
      <c r="B42" s="13">
        <v>5</v>
      </c>
      <c r="C42" s="13">
        <v>7</v>
      </c>
      <c r="D42" s="13">
        <v>13</v>
      </c>
      <c r="E42" s="13">
        <v>12</v>
      </c>
      <c r="F42" s="13">
        <v>5</v>
      </c>
      <c r="G42" s="13">
        <v>9</v>
      </c>
      <c r="H42" s="13">
        <v>7</v>
      </c>
      <c r="I42" s="13">
        <v>6</v>
      </c>
      <c r="J42" s="13">
        <v>6</v>
      </c>
      <c r="K42" s="13">
        <v>10</v>
      </c>
    </row>
    <row r="43" spans="1:11" x14ac:dyDescent="0.35">
      <c r="A43" s="15" t="s">
        <v>69</v>
      </c>
      <c r="B43" s="13">
        <v>5</v>
      </c>
      <c r="C43" s="13">
        <v>3</v>
      </c>
      <c r="D43" s="13">
        <v>2</v>
      </c>
      <c r="E43" s="13">
        <v>5</v>
      </c>
      <c r="F43" s="13">
        <v>7</v>
      </c>
      <c r="G43" s="13">
        <v>1</v>
      </c>
      <c r="H43" s="13">
        <v>4</v>
      </c>
      <c r="I43" s="13">
        <v>7</v>
      </c>
      <c r="J43" s="13">
        <v>5</v>
      </c>
      <c r="K43" s="13">
        <v>13</v>
      </c>
    </row>
    <row r="44" spans="1:11" x14ac:dyDescent="0.35">
      <c r="A44" s="15" t="s">
        <v>70</v>
      </c>
      <c r="B44" s="13">
        <v>22</v>
      </c>
      <c r="C44" s="13">
        <v>24</v>
      </c>
      <c r="D44" s="13">
        <v>21</v>
      </c>
      <c r="E44" s="13">
        <v>13</v>
      </c>
      <c r="F44" s="13">
        <v>12</v>
      </c>
      <c r="G44" s="13">
        <v>18</v>
      </c>
      <c r="H44" s="13">
        <v>25</v>
      </c>
      <c r="I44" s="13">
        <v>12</v>
      </c>
      <c r="J44" s="13">
        <v>18</v>
      </c>
      <c r="K44" s="13">
        <v>22</v>
      </c>
    </row>
    <row r="45" spans="1:11" x14ac:dyDescent="0.35">
      <c r="A45" s="14" t="s">
        <v>71</v>
      </c>
      <c r="B45" s="13">
        <v>6</v>
      </c>
      <c r="C45" s="13">
        <v>2</v>
      </c>
      <c r="D45" s="13">
        <v>0</v>
      </c>
      <c r="E45" s="13">
        <v>6</v>
      </c>
      <c r="F45" s="13">
        <v>3</v>
      </c>
      <c r="G45" s="13">
        <v>8</v>
      </c>
      <c r="H45" s="13">
        <v>2</v>
      </c>
      <c r="I45" s="13">
        <v>4</v>
      </c>
      <c r="J45" s="13">
        <v>3</v>
      </c>
      <c r="K45" s="13">
        <v>4</v>
      </c>
    </row>
    <row r="46" spans="1:11" x14ac:dyDescent="0.35">
      <c r="A46" s="15" t="s">
        <v>72</v>
      </c>
      <c r="B46" s="13">
        <v>1</v>
      </c>
      <c r="C46" s="13">
        <v>0</v>
      </c>
      <c r="D46" s="13">
        <v>0</v>
      </c>
      <c r="E46" s="13">
        <v>4</v>
      </c>
      <c r="F46" s="13">
        <v>0</v>
      </c>
      <c r="G46" s="13">
        <v>1</v>
      </c>
      <c r="H46" s="13">
        <v>1</v>
      </c>
      <c r="I46" s="13">
        <v>1</v>
      </c>
      <c r="J46" s="13">
        <v>1</v>
      </c>
      <c r="K46" s="13">
        <v>1</v>
      </c>
    </row>
    <row r="47" spans="1:11" x14ac:dyDescent="0.35">
      <c r="A47" s="15" t="s">
        <v>73</v>
      </c>
      <c r="B47" s="13">
        <v>3</v>
      </c>
      <c r="C47" s="13">
        <v>2</v>
      </c>
      <c r="D47" s="13">
        <v>0</v>
      </c>
      <c r="E47" s="13">
        <v>1</v>
      </c>
      <c r="F47" s="13">
        <v>1</v>
      </c>
      <c r="G47" s="13">
        <v>1</v>
      </c>
      <c r="H47" s="13">
        <v>0</v>
      </c>
      <c r="I47" s="13">
        <v>1</v>
      </c>
      <c r="J47" s="13">
        <v>0</v>
      </c>
      <c r="K47" s="13">
        <v>0</v>
      </c>
    </row>
    <row r="48" spans="1:11" x14ac:dyDescent="0.35">
      <c r="A48" s="15" t="s">
        <v>74</v>
      </c>
      <c r="B48" s="13">
        <v>0</v>
      </c>
      <c r="C48" s="13">
        <v>0</v>
      </c>
      <c r="D48" s="13">
        <v>0</v>
      </c>
      <c r="E48" s="13">
        <v>0</v>
      </c>
      <c r="F48" s="13">
        <v>1</v>
      </c>
      <c r="G48" s="13">
        <v>3</v>
      </c>
      <c r="H48" s="13">
        <v>0</v>
      </c>
      <c r="I48" s="13">
        <v>1</v>
      </c>
      <c r="J48" s="13">
        <v>1</v>
      </c>
      <c r="K48" s="13">
        <v>2</v>
      </c>
    </row>
    <row r="49" spans="1:11" x14ac:dyDescent="0.35">
      <c r="A49" s="15" t="s">
        <v>75</v>
      </c>
      <c r="B49" s="13">
        <v>0</v>
      </c>
      <c r="C49" s="13">
        <v>0</v>
      </c>
      <c r="D49" s="13">
        <v>0</v>
      </c>
      <c r="E49" s="13">
        <v>0</v>
      </c>
      <c r="F49" s="13">
        <v>0</v>
      </c>
      <c r="G49" s="13">
        <v>3</v>
      </c>
      <c r="H49" s="13">
        <v>1</v>
      </c>
      <c r="I49" s="13">
        <v>1</v>
      </c>
      <c r="J49" s="13">
        <v>1</v>
      </c>
      <c r="K49" s="13">
        <v>1</v>
      </c>
    </row>
    <row r="50" spans="1:11" x14ac:dyDescent="0.35">
      <c r="A50" s="15" t="s">
        <v>76</v>
      </c>
      <c r="B50" s="13">
        <v>1</v>
      </c>
      <c r="C50" s="13">
        <v>0</v>
      </c>
      <c r="D50" s="13">
        <v>0</v>
      </c>
      <c r="E50" s="13">
        <v>1</v>
      </c>
      <c r="F50" s="13">
        <v>0</v>
      </c>
      <c r="G50" s="13">
        <v>0</v>
      </c>
      <c r="H50" s="13">
        <v>0</v>
      </c>
      <c r="I50" s="13">
        <v>0</v>
      </c>
      <c r="J50" s="13">
        <v>0</v>
      </c>
      <c r="K50" s="13">
        <v>0</v>
      </c>
    </row>
    <row r="51" spans="1:11" x14ac:dyDescent="0.35">
      <c r="A51" s="15" t="s">
        <v>77</v>
      </c>
      <c r="B51" s="13">
        <v>1</v>
      </c>
      <c r="C51" s="13">
        <v>0</v>
      </c>
      <c r="D51" s="13">
        <v>0</v>
      </c>
      <c r="E51" s="13">
        <v>0</v>
      </c>
      <c r="F51" s="13">
        <v>1</v>
      </c>
      <c r="G51" s="13">
        <v>0</v>
      </c>
      <c r="H51" s="13">
        <v>0</v>
      </c>
      <c r="I51" s="13">
        <v>0</v>
      </c>
      <c r="J51" s="13">
        <v>0</v>
      </c>
      <c r="K51" s="13">
        <v>0</v>
      </c>
    </row>
    <row r="52" spans="1:11" x14ac:dyDescent="0.35">
      <c r="A52" s="14" t="s">
        <v>78</v>
      </c>
      <c r="B52" s="13">
        <v>0</v>
      </c>
      <c r="C52" s="13">
        <v>3</v>
      </c>
      <c r="D52" s="13">
        <v>4</v>
      </c>
      <c r="E52" s="13">
        <v>4</v>
      </c>
      <c r="F52" s="13">
        <v>0</v>
      </c>
      <c r="G52" s="13">
        <v>0</v>
      </c>
      <c r="H52" s="13">
        <v>2</v>
      </c>
      <c r="I52" s="13">
        <v>2</v>
      </c>
      <c r="J52" s="13">
        <v>1</v>
      </c>
      <c r="K52" s="13">
        <v>4</v>
      </c>
    </row>
    <row r="53" spans="1:11" x14ac:dyDescent="0.35">
      <c r="A53" s="15" t="s">
        <v>79</v>
      </c>
      <c r="B53" s="13">
        <v>0</v>
      </c>
      <c r="C53" s="13">
        <v>2</v>
      </c>
      <c r="D53" s="13">
        <v>0</v>
      </c>
      <c r="E53" s="13">
        <v>0</v>
      </c>
      <c r="F53" s="13">
        <v>0</v>
      </c>
      <c r="G53" s="13">
        <v>0</v>
      </c>
      <c r="H53" s="13">
        <v>0</v>
      </c>
      <c r="I53" s="13">
        <v>1</v>
      </c>
      <c r="J53" s="13">
        <v>0</v>
      </c>
      <c r="K53" s="13">
        <v>0</v>
      </c>
    </row>
    <row r="54" spans="1:11" x14ac:dyDescent="0.35">
      <c r="A54" s="15" t="s">
        <v>80</v>
      </c>
      <c r="B54" s="13">
        <v>0</v>
      </c>
      <c r="C54" s="13">
        <v>0</v>
      </c>
      <c r="D54" s="13">
        <v>0</v>
      </c>
      <c r="E54" s="13">
        <v>1</v>
      </c>
      <c r="F54" s="13">
        <v>0</v>
      </c>
      <c r="G54" s="13">
        <v>0</v>
      </c>
      <c r="H54" s="13">
        <v>0</v>
      </c>
      <c r="I54" s="13">
        <v>1</v>
      </c>
      <c r="J54" s="13">
        <v>0</v>
      </c>
      <c r="K54" s="13">
        <v>0</v>
      </c>
    </row>
    <row r="55" spans="1:11" x14ac:dyDescent="0.35">
      <c r="A55" s="15" t="s">
        <v>81</v>
      </c>
      <c r="B55" s="13">
        <v>0</v>
      </c>
      <c r="C55" s="13">
        <v>0</v>
      </c>
      <c r="D55" s="13">
        <v>2</v>
      </c>
      <c r="E55" s="13">
        <v>0</v>
      </c>
      <c r="F55" s="13">
        <v>0</v>
      </c>
      <c r="G55" s="13">
        <v>0</v>
      </c>
      <c r="H55" s="13">
        <v>0</v>
      </c>
      <c r="I55" s="13">
        <v>0</v>
      </c>
      <c r="J55" s="13">
        <v>1</v>
      </c>
      <c r="K55" s="13">
        <v>2</v>
      </c>
    </row>
    <row r="56" spans="1:11" x14ac:dyDescent="0.35">
      <c r="A56" s="15" t="s">
        <v>82</v>
      </c>
      <c r="B56" s="13">
        <v>0</v>
      </c>
      <c r="C56" s="13">
        <v>0</v>
      </c>
      <c r="D56" s="13">
        <v>1</v>
      </c>
      <c r="E56" s="13">
        <v>3</v>
      </c>
      <c r="F56" s="13">
        <v>0</v>
      </c>
      <c r="G56" s="13">
        <v>0</v>
      </c>
      <c r="H56" s="13">
        <v>2</v>
      </c>
      <c r="I56" s="13">
        <v>0</v>
      </c>
      <c r="J56" s="13">
        <v>0</v>
      </c>
      <c r="K56" s="13">
        <v>1</v>
      </c>
    </row>
    <row r="57" spans="1:11" x14ac:dyDescent="0.35">
      <c r="A57" s="15" t="s">
        <v>83</v>
      </c>
      <c r="B57" s="13">
        <v>0</v>
      </c>
      <c r="C57" s="13">
        <v>1</v>
      </c>
      <c r="D57" s="13">
        <v>1</v>
      </c>
      <c r="E57" s="13">
        <v>0</v>
      </c>
      <c r="F57" s="13">
        <v>0</v>
      </c>
      <c r="G57" s="13">
        <v>0</v>
      </c>
      <c r="H57" s="13">
        <v>0</v>
      </c>
      <c r="I57" s="13">
        <v>0</v>
      </c>
      <c r="J57" s="13">
        <v>0</v>
      </c>
      <c r="K57" s="13">
        <v>1</v>
      </c>
    </row>
    <row r="58" spans="1:11" x14ac:dyDescent="0.35">
      <c r="A58" s="14" t="s">
        <v>84</v>
      </c>
      <c r="B58" s="13">
        <v>6</v>
      </c>
      <c r="C58" s="13">
        <v>3</v>
      </c>
      <c r="D58" s="13">
        <v>1</v>
      </c>
      <c r="E58" s="13">
        <v>5</v>
      </c>
      <c r="F58" s="13">
        <v>1</v>
      </c>
      <c r="G58" s="13">
        <v>2</v>
      </c>
      <c r="H58" s="13">
        <v>2</v>
      </c>
      <c r="I58" s="13">
        <v>2</v>
      </c>
      <c r="J58" s="13">
        <v>3</v>
      </c>
      <c r="K58" s="13">
        <v>5</v>
      </c>
    </row>
    <row r="59" spans="1:11" x14ac:dyDescent="0.35">
      <c r="A59" s="15" t="s">
        <v>85</v>
      </c>
      <c r="B59" s="13">
        <v>1</v>
      </c>
      <c r="C59" s="13">
        <v>1</v>
      </c>
      <c r="D59" s="13">
        <v>1</v>
      </c>
      <c r="E59" s="13">
        <v>2</v>
      </c>
      <c r="F59" s="13">
        <v>0</v>
      </c>
      <c r="G59" s="13">
        <v>0</v>
      </c>
      <c r="H59" s="13">
        <v>0</v>
      </c>
      <c r="I59" s="13">
        <v>1</v>
      </c>
      <c r="J59" s="13">
        <v>0</v>
      </c>
      <c r="K59" s="13">
        <v>0</v>
      </c>
    </row>
    <row r="60" spans="1:11" x14ac:dyDescent="0.35">
      <c r="A60" s="15" t="s">
        <v>86</v>
      </c>
      <c r="B60" s="13">
        <v>5</v>
      </c>
      <c r="C60" s="13">
        <v>2</v>
      </c>
      <c r="D60" s="13">
        <v>0</v>
      </c>
      <c r="E60" s="13">
        <v>3</v>
      </c>
      <c r="F60" s="13">
        <v>1</v>
      </c>
      <c r="G60" s="13">
        <v>2</v>
      </c>
      <c r="H60" s="13">
        <v>2</v>
      </c>
      <c r="I60" s="13">
        <v>1</v>
      </c>
      <c r="J60" s="13">
        <v>3</v>
      </c>
      <c r="K60" s="13">
        <v>5</v>
      </c>
    </row>
    <row r="61" spans="1:11" x14ac:dyDescent="0.35">
      <c r="A61" s="14" t="s">
        <v>87</v>
      </c>
      <c r="B61" s="13">
        <v>47</v>
      </c>
      <c r="C61" s="13">
        <v>44</v>
      </c>
      <c r="D61" s="13">
        <v>46</v>
      </c>
      <c r="E61" s="13">
        <v>52</v>
      </c>
      <c r="F61" s="13">
        <v>39</v>
      </c>
      <c r="G61" s="13">
        <v>60</v>
      </c>
      <c r="H61" s="13">
        <v>50</v>
      </c>
      <c r="I61" s="13">
        <v>52</v>
      </c>
      <c r="J61" s="13">
        <v>65</v>
      </c>
      <c r="K61" s="13">
        <v>51</v>
      </c>
    </row>
    <row r="62" spans="1:11" x14ac:dyDescent="0.35">
      <c r="A62" s="15" t="s">
        <v>88</v>
      </c>
      <c r="B62" s="13">
        <v>40</v>
      </c>
      <c r="C62" s="13">
        <v>39</v>
      </c>
      <c r="D62" s="13">
        <v>39</v>
      </c>
      <c r="E62" s="13">
        <v>33</v>
      </c>
      <c r="F62" s="13">
        <v>29</v>
      </c>
      <c r="G62" s="13">
        <v>45</v>
      </c>
      <c r="H62" s="13">
        <v>30</v>
      </c>
      <c r="I62" s="13">
        <v>46</v>
      </c>
      <c r="J62" s="13">
        <v>41</v>
      </c>
      <c r="K62" s="13">
        <v>42</v>
      </c>
    </row>
    <row r="63" spans="1:11" x14ac:dyDescent="0.35">
      <c r="A63" s="15" t="s">
        <v>89</v>
      </c>
      <c r="B63" s="13">
        <v>3</v>
      </c>
      <c r="C63" s="13">
        <v>1</v>
      </c>
      <c r="D63" s="13">
        <v>1</v>
      </c>
      <c r="E63" s="13">
        <v>1</v>
      </c>
      <c r="F63" s="13">
        <v>0</v>
      </c>
      <c r="G63" s="13">
        <v>1</v>
      </c>
      <c r="H63" s="13">
        <v>2</v>
      </c>
      <c r="I63" s="13">
        <v>1</v>
      </c>
      <c r="J63" s="13">
        <v>2</v>
      </c>
      <c r="K63" s="13">
        <v>2</v>
      </c>
    </row>
    <row r="64" spans="1:11" x14ac:dyDescent="0.35">
      <c r="A64" s="15" t="s">
        <v>90</v>
      </c>
      <c r="B64" s="13">
        <v>0</v>
      </c>
      <c r="C64" s="13">
        <v>1</v>
      </c>
      <c r="D64" s="13">
        <v>0</v>
      </c>
      <c r="E64" s="13">
        <v>0</v>
      </c>
      <c r="F64" s="13">
        <v>0</v>
      </c>
      <c r="G64" s="13">
        <v>0</v>
      </c>
      <c r="H64" s="13">
        <v>0</v>
      </c>
      <c r="I64" s="13">
        <v>1</v>
      </c>
      <c r="J64" s="13">
        <v>0</v>
      </c>
      <c r="K64" s="13">
        <v>0</v>
      </c>
    </row>
    <row r="65" spans="1:11" x14ac:dyDescent="0.35">
      <c r="A65" s="15" t="s">
        <v>91</v>
      </c>
      <c r="B65" s="13">
        <v>1</v>
      </c>
      <c r="C65" s="13">
        <v>0</v>
      </c>
      <c r="D65" s="13">
        <v>3</v>
      </c>
      <c r="E65" s="13">
        <v>7</v>
      </c>
      <c r="F65" s="13">
        <v>4</v>
      </c>
      <c r="G65" s="13">
        <v>7</v>
      </c>
      <c r="H65" s="13">
        <v>8</v>
      </c>
      <c r="I65" s="13">
        <v>3</v>
      </c>
      <c r="J65" s="13">
        <v>11</v>
      </c>
      <c r="K65" s="13">
        <v>1</v>
      </c>
    </row>
    <row r="66" spans="1:11" x14ac:dyDescent="0.35">
      <c r="A66" s="15" t="s">
        <v>92</v>
      </c>
      <c r="B66" s="13">
        <v>0</v>
      </c>
      <c r="C66" s="13">
        <v>0</v>
      </c>
      <c r="D66" s="13">
        <v>0</v>
      </c>
      <c r="E66" s="13">
        <v>6</v>
      </c>
      <c r="F66" s="13">
        <v>0</v>
      </c>
      <c r="G66" s="13">
        <v>2</v>
      </c>
      <c r="H66" s="13">
        <v>2</v>
      </c>
      <c r="I66" s="13">
        <v>0</v>
      </c>
      <c r="J66" s="13">
        <v>2</v>
      </c>
      <c r="K66" s="13">
        <v>0</v>
      </c>
    </row>
    <row r="67" spans="1:11" x14ac:dyDescent="0.35">
      <c r="A67" s="15" t="s">
        <v>93</v>
      </c>
      <c r="B67" s="13">
        <v>2</v>
      </c>
      <c r="C67" s="13">
        <v>2</v>
      </c>
      <c r="D67" s="13">
        <v>0</v>
      </c>
      <c r="E67" s="13">
        <v>1</v>
      </c>
      <c r="F67" s="13">
        <v>2</v>
      </c>
      <c r="G67" s="13">
        <v>4</v>
      </c>
      <c r="H67" s="13">
        <v>6</v>
      </c>
      <c r="I67" s="13">
        <v>1</v>
      </c>
      <c r="J67" s="13">
        <v>4</v>
      </c>
      <c r="K67" s="13">
        <v>4</v>
      </c>
    </row>
    <row r="68" spans="1:11" x14ac:dyDescent="0.35">
      <c r="A68" s="15" t="s">
        <v>94</v>
      </c>
      <c r="B68" s="13">
        <v>1</v>
      </c>
      <c r="C68" s="13">
        <v>0</v>
      </c>
      <c r="D68" s="13">
        <v>3</v>
      </c>
      <c r="E68" s="13">
        <v>3</v>
      </c>
      <c r="F68" s="13">
        <v>3</v>
      </c>
      <c r="G68" s="13">
        <v>1</v>
      </c>
      <c r="H68" s="13">
        <v>2</v>
      </c>
      <c r="I68" s="13">
        <v>0</v>
      </c>
      <c r="J68" s="13">
        <v>4</v>
      </c>
      <c r="K68" s="13">
        <v>0</v>
      </c>
    </row>
    <row r="69" spans="1:11" x14ac:dyDescent="0.35">
      <c r="A69" s="15" t="s">
        <v>95</v>
      </c>
      <c r="B69" s="13">
        <v>0</v>
      </c>
      <c r="C69" s="13">
        <v>1</v>
      </c>
      <c r="D69" s="13">
        <v>0</v>
      </c>
      <c r="E69" s="13">
        <v>1</v>
      </c>
      <c r="F69" s="13">
        <v>1</v>
      </c>
      <c r="G69" s="13">
        <v>0</v>
      </c>
      <c r="H69" s="13">
        <v>0</v>
      </c>
      <c r="I69" s="13">
        <v>0</v>
      </c>
      <c r="J69" s="13">
        <v>1</v>
      </c>
      <c r="K69" s="13">
        <v>2</v>
      </c>
    </row>
    <row r="70" spans="1:11" x14ac:dyDescent="0.35">
      <c r="A70" s="14" t="s">
        <v>96</v>
      </c>
      <c r="B70" s="13">
        <v>0</v>
      </c>
      <c r="C70" s="13">
        <v>0</v>
      </c>
      <c r="D70" s="13">
        <v>2</v>
      </c>
      <c r="E70" s="13">
        <v>0</v>
      </c>
      <c r="F70" s="13">
        <v>2</v>
      </c>
      <c r="G70" s="13">
        <v>0</v>
      </c>
      <c r="H70" s="13">
        <v>0</v>
      </c>
      <c r="I70" s="13">
        <v>0</v>
      </c>
      <c r="J70" s="13">
        <v>1</v>
      </c>
      <c r="K70" s="13">
        <v>0</v>
      </c>
    </row>
    <row r="71" spans="1:11" x14ac:dyDescent="0.35">
      <c r="A71" s="15" t="s">
        <v>97</v>
      </c>
      <c r="B71" s="13">
        <v>0</v>
      </c>
      <c r="C71" s="13">
        <v>0</v>
      </c>
      <c r="D71" s="13">
        <v>0</v>
      </c>
      <c r="E71" s="13">
        <v>0</v>
      </c>
      <c r="F71" s="13">
        <v>0</v>
      </c>
      <c r="G71" s="13">
        <v>0</v>
      </c>
      <c r="H71" s="13">
        <v>0</v>
      </c>
      <c r="I71" s="13">
        <v>0</v>
      </c>
      <c r="J71" s="13">
        <v>0</v>
      </c>
      <c r="K71" s="13">
        <v>0</v>
      </c>
    </row>
    <row r="72" spans="1:11" x14ac:dyDescent="0.35">
      <c r="A72" s="15" t="s">
        <v>98</v>
      </c>
      <c r="B72" s="13">
        <v>0</v>
      </c>
      <c r="C72" s="13">
        <v>0</v>
      </c>
      <c r="D72" s="13">
        <v>0</v>
      </c>
      <c r="E72" s="13">
        <v>0</v>
      </c>
      <c r="F72" s="13">
        <v>0</v>
      </c>
      <c r="G72" s="13">
        <v>0</v>
      </c>
      <c r="H72" s="13">
        <v>0</v>
      </c>
      <c r="I72" s="13">
        <v>0</v>
      </c>
      <c r="J72" s="13">
        <v>0</v>
      </c>
      <c r="K72" s="13">
        <v>0</v>
      </c>
    </row>
    <row r="73" spans="1:11" x14ac:dyDescent="0.35">
      <c r="A73" s="15" t="s">
        <v>99</v>
      </c>
      <c r="B73" s="13">
        <v>0</v>
      </c>
      <c r="C73" s="13">
        <v>0</v>
      </c>
      <c r="D73" s="13">
        <v>0</v>
      </c>
      <c r="E73" s="13">
        <v>0</v>
      </c>
      <c r="F73" s="13">
        <v>0</v>
      </c>
      <c r="G73" s="13">
        <v>0</v>
      </c>
      <c r="H73" s="13">
        <v>0</v>
      </c>
      <c r="I73" s="13">
        <v>0</v>
      </c>
      <c r="J73" s="13">
        <v>0</v>
      </c>
      <c r="K73" s="13">
        <v>0</v>
      </c>
    </row>
    <row r="74" spans="1:11" x14ac:dyDescent="0.35">
      <c r="A74" s="15" t="s">
        <v>100</v>
      </c>
      <c r="B74" s="13">
        <v>0</v>
      </c>
      <c r="C74" s="13">
        <v>0</v>
      </c>
      <c r="D74" s="13">
        <v>0</v>
      </c>
      <c r="E74" s="13">
        <v>0</v>
      </c>
      <c r="F74" s="13">
        <v>0</v>
      </c>
      <c r="G74" s="13">
        <v>0</v>
      </c>
      <c r="H74" s="13">
        <v>0</v>
      </c>
      <c r="I74" s="13">
        <v>0</v>
      </c>
      <c r="J74" s="13">
        <v>0</v>
      </c>
      <c r="K74" s="13">
        <v>0</v>
      </c>
    </row>
    <row r="75" spans="1:11" x14ac:dyDescent="0.35">
      <c r="A75" s="15" t="s">
        <v>101</v>
      </c>
      <c r="B75" s="13">
        <v>0</v>
      </c>
      <c r="C75" s="13">
        <v>0</v>
      </c>
      <c r="D75" s="13">
        <v>2</v>
      </c>
      <c r="E75" s="13">
        <v>0</v>
      </c>
      <c r="F75" s="13">
        <v>2</v>
      </c>
      <c r="G75" s="13">
        <v>0</v>
      </c>
      <c r="H75" s="13">
        <v>0</v>
      </c>
      <c r="I75" s="13">
        <v>0</v>
      </c>
      <c r="J75" s="13">
        <v>1</v>
      </c>
      <c r="K75" s="13">
        <v>0</v>
      </c>
    </row>
    <row r="76" spans="1:11" x14ac:dyDescent="0.35">
      <c r="A76" s="15" t="s">
        <v>102</v>
      </c>
      <c r="B76" s="13">
        <v>0</v>
      </c>
      <c r="C76" s="13">
        <v>0</v>
      </c>
      <c r="D76" s="13">
        <v>0</v>
      </c>
      <c r="E76" s="13">
        <v>0</v>
      </c>
      <c r="F76" s="13">
        <v>0</v>
      </c>
      <c r="G76" s="13">
        <v>0</v>
      </c>
      <c r="H76" s="13">
        <v>0</v>
      </c>
      <c r="I76" s="13">
        <v>0</v>
      </c>
      <c r="J76" s="13">
        <v>0</v>
      </c>
      <c r="K76" s="13">
        <v>0</v>
      </c>
    </row>
    <row r="77" spans="1:11" x14ac:dyDescent="0.35">
      <c r="A77" s="15" t="s">
        <v>103</v>
      </c>
      <c r="B77" s="13">
        <v>0</v>
      </c>
      <c r="C77" s="13">
        <v>0</v>
      </c>
      <c r="D77" s="13">
        <v>0</v>
      </c>
      <c r="E77" s="13">
        <v>0</v>
      </c>
      <c r="F77" s="13">
        <v>0</v>
      </c>
      <c r="G77" s="13">
        <v>0</v>
      </c>
      <c r="H77" s="13">
        <v>0</v>
      </c>
      <c r="I77" s="13">
        <v>0</v>
      </c>
      <c r="J77" s="13">
        <v>0</v>
      </c>
      <c r="K77" s="13">
        <v>0</v>
      </c>
    </row>
    <row r="78" spans="1:11" x14ac:dyDescent="0.35">
      <c r="A78" s="14" t="s">
        <v>104</v>
      </c>
      <c r="B78" s="13">
        <v>0</v>
      </c>
      <c r="C78" s="13">
        <v>0</v>
      </c>
      <c r="D78" s="13">
        <v>0</v>
      </c>
      <c r="E78" s="13">
        <v>2</v>
      </c>
      <c r="F78" s="13">
        <v>0</v>
      </c>
      <c r="G78" s="13">
        <v>0</v>
      </c>
      <c r="H78" s="13">
        <v>0</v>
      </c>
      <c r="I78" s="13">
        <v>0</v>
      </c>
      <c r="J78" s="13">
        <v>0</v>
      </c>
      <c r="K78" s="13">
        <v>0</v>
      </c>
    </row>
    <row r="79" spans="1:11" x14ac:dyDescent="0.35">
      <c r="A79" s="15" t="s">
        <v>105</v>
      </c>
      <c r="B79" s="13">
        <v>0</v>
      </c>
      <c r="C79" s="13">
        <v>0</v>
      </c>
      <c r="D79" s="13">
        <v>0</v>
      </c>
      <c r="E79" s="13">
        <v>1</v>
      </c>
      <c r="F79" s="13">
        <v>0</v>
      </c>
      <c r="G79" s="13">
        <v>0</v>
      </c>
      <c r="H79" s="13">
        <v>0</v>
      </c>
      <c r="I79" s="13">
        <v>0</v>
      </c>
      <c r="J79" s="13">
        <v>0</v>
      </c>
      <c r="K79" s="13">
        <v>0</v>
      </c>
    </row>
    <row r="80" spans="1:11" x14ac:dyDescent="0.35">
      <c r="A80" s="15" t="s">
        <v>106</v>
      </c>
      <c r="B80" s="13">
        <v>0</v>
      </c>
      <c r="C80" s="13">
        <v>0</v>
      </c>
      <c r="D80" s="13">
        <v>0</v>
      </c>
      <c r="E80" s="13">
        <v>0</v>
      </c>
      <c r="F80" s="13">
        <v>0</v>
      </c>
      <c r="G80" s="13">
        <v>0</v>
      </c>
      <c r="H80" s="13">
        <v>0</v>
      </c>
      <c r="I80" s="13">
        <v>0</v>
      </c>
      <c r="J80" s="13">
        <v>0</v>
      </c>
      <c r="K80" s="13">
        <v>0</v>
      </c>
    </row>
    <row r="81" spans="1:11" x14ac:dyDescent="0.35">
      <c r="A81" s="15" t="s">
        <v>107</v>
      </c>
      <c r="B81" s="13">
        <v>0</v>
      </c>
      <c r="C81" s="13">
        <v>0</v>
      </c>
      <c r="D81" s="13">
        <v>0</v>
      </c>
      <c r="E81" s="13">
        <v>1</v>
      </c>
      <c r="F81" s="13">
        <v>0</v>
      </c>
      <c r="G81" s="13">
        <v>0</v>
      </c>
      <c r="H81" s="13">
        <v>0</v>
      </c>
      <c r="I81" s="13">
        <v>0</v>
      </c>
      <c r="J81" s="13">
        <v>0</v>
      </c>
      <c r="K81" s="13">
        <v>0</v>
      </c>
    </row>
    <row r="82" spans="1:11" x14ac:dyDescent="0.35">
      <c r="A82" s="14" t="s">
        <v>108</v>
      </c>
      <c r="B82" s="13">
        <v>1</v>
      </c>
      <c r="C82" s="13">
        <v>0</v>
      </c>
      <c r="D82" s="13">
        <v>2</v>
      </c>
      <c r="E82" s="13">
        <v>2</v>
      </c>
      <c r="F82" s="13">
        <v>2</v>
      </c>
      <c r="G82" s="13">
        <v>1</v>
      </c>
      <c r="H82" s="13">
        <v>2</v>
      </c>
      <c r="I82" s="13">
        <v>2</v>
      </c>
      <c r="J82" s="13">
        <v>0</v>
      </c>
      <c r="K82" s="13">
        <v>1</v>
      </c>
    </row>
    <row r="83" spans="1:11" x14ac:dyDescent="0.35">
      <c r="A83" s="15" t="s">
        <v>109</v>
      </c>
      <c r="B83" s="13">
        <v>0</v>
      </c>
      <c r="C83" s="13">
        <v>0</v>
      </c>
      <c r="D83" s="13">
        <v>1</v>
      </c>
      <c r="E83" s="13">
        <v>1</v>
      </c>
      <c r="F83" s="13">
        <v>2</v>
      </c>
      <c r="G83" s="13">
        <v>0</v>
      </c>
      <c r="H83" s="13">
        <v>1</v>
      </c>
      <c r="I83" s="13">
        <v>2</v>
      </c>
      <c r="J83" s="13">
        <v>0</v>
      </c>
      <c r="K83" s="13">
        <v>0</v>
      </c>
    </row>
    <row r="84" spans="1:11" x14ac:dyDescent="0.35">
      <c r="A84" s="15" t="s">
        <v>110</v>
      </c>
      <c r="B84" s="13">
        <v>1</v>
      </c>
      <c r="C84" s="13">
        <v>0</v>
      </c>
      <c r="D84" s="13">
        <v>1</v>
      </c>
      <c r="E84" s="13">
        <v>1</v>
      </c>
      <c r="F84" s="13">
        <v>0</v>
      </c>
      <c r="G84" s="13">
        <v>1</v>
      </c>
      <c r="H84" s="13">
        <v>1</v>
      </c>
      <c r="I84" s="13">
        <v>0</v>
      </c>
      <c r="J84" s="13">
        <v>0</v>
      </c>
      <c r="K84" s="13">
        <v>1</v>
      </c>
    </row>
    <row r="85" spans="1:11" x14ac:dyDescent="0.35">
      <c r="A85" s="14" t="s">
        <v>111</v>
      </c>
      <c r="B85" s="13">
        <v>0</v>
      </c>
      <c r="C85" s="13">
        <v>2</v>
      </c>
      <c r="D85" s="13">
        <v>0</v>
      </c>
      <c r="E85" s="13">
        <v>1</v>
      </c>
      <c r="F85" s="13">
        <v>0</v>
      </c>
      <c r="G85" s="13">
        <v>1</v>
      </c>
      <c r="H85" s="13">
        <v>5</v>
      </c>
      <c r="I85" s="13">
        <v>1</v>
      </c>
      <c r="J85" s="13">
        <v>3</v>
      </c>
      <c r="K85" s="13">
        <v>2</v>
      </c>
    </row>
    <row r="86" spans="1:11" x14ac:dyDescent="0.35">
      <c r="A86" s="15" t="s">
        <v>112</v>
      </c>
      <c r="B86" s="13">
        <v>0</v>
      </c>
      <c r="C86" s="13">
        <v>2</v>
      </c>
      <c r="D86" s="13">
        <v>0</v>
      </c>
      <c r="E86" s="13">
        <v>1</v>
      </c>
      <c r="F86" s="13">
        <v>0</v>
      </c>
      <c r="G86" s="13">
        <v>1</v>
      </c>
      <c r="H86" s="13">
        <v>5</v>
      </c>
      <c r="I86" s="13">
        <v>1</v>
      </c>
      <c r="J86" s="13">
        <v>3</v>
      </c>
      <c r="K86" s="13">
        <v>2</v>
      </c>
    </row>
    <row r="87" spans="1:11" x14ac:dyDescent="0.35">
      <c r="A87" s="15" t="s">
        <v>113</v>
      </c>
      <c r="B87" s="13">
        <v>0</v>
      </c>
      <c r="C87" s="13">
        <v>0</v>
      </c>
      <c r="D87" s="13">
        <v>0</v>
      </c>
      <c r="E87" s="13">
        <v>0</v>
      </c>
      <c r="F87" s="13">
        <v>0</v>
      </c>
      <c r="G87" s="13">
        <v>0</v>
      </c>
      <c r="H87" s="13">
        <v>0</v>
      </c>
      <c r="I87" s="13">
        <v>0</v>
      </c>
      <c r="J87" s="13">
        <v>0</v>
      </c>
      <c r="K87" s="13">
        <v>0</v>
      </c>
    </row>
    <row r="88" spans="1:11" x14ac:dyDescent="0.35">
      <c r="A88" s="14" t="s">
        <v>114</v>
      </c>
      <c r="B88" s="13">
        <v>4</v>
      </c>
      <c r="C88" s="13">
        <v>8</v>
      </c>
      <c r="D88" s="13">
        <v>10</v>
      </c>
      <c r="E88" s="13">
        <v>2</v>
      </c>
      <c r="F88" s="13">
        <v>3</v>
      </c>
      <c r="G88" s="13">
        <v>7</v>
      </c>
      <c r="H88" s="13">
        <v>6</v>
      </c>
      <c r="I88" s="13">
        <v>5</v>
      </c>
      <c r="J88" s="13">
        <v>5</v>
      </c>
      <c r="K88" s="13">
        <v>4</v>
      </c>
    </row>
    <row r="89" spans="1:11" x14ac:dyDescent="0.35">
      <c r="A89" s="15" t="s">
        <v>115</v>
      </c>
      <c r="B89" s="13">
        <v>2</v>
      </c>
      <c r="C89" s="13">
        <v>2</v>
      </c>
      <c r="D89" s="13">
        <v>5</v>
      </c>
      <c r="E89" s="13">
        <v>1</v>
      </c>
      <c r="F89" s="13">
        <v>1</v>
      </c>
      <c r="G89" s="13">
        <v>3</v>
      </c>
      <c r="H89" s="13">
        <v>2</v>
      </c>
      <c r="I89" s="13">
        <v>2</v>
      </c>
      <c r="J89" s="13">
        <v>2</v>
      </c>
      <c r="K89" s="13">
        <v>1</v>
      </c>
    </row>
    <row r="90" spans="1:11" x14ac:dyDescent="0.35">
      <c r="A90" s="15" t="s">
        <v>116</v>
      </c>
      <c r="B90" s="13">
        <v>2</v>
      </c>
      <c r="C90" s="13">
        <v>6</v>
      </c>
      <c r="D90" s="13">
        <v>5</v>
      </c>
      <c r="E90" s="13">
        <v>1</v>
      </c>
      <c r="F90" s="13">
        <v>2</v>
      </c>
      <c r="G90" s="13">
        <v>4</v>
      </c>
      <c r="H90" s="13">
        <v>4</v>
      </c>
      <c r="I90" s="13">
        <v>3</v>
      </c>
      <c r="J90" s="13">
        <v>3</v>
      </c>
      <c r="K90" s="13">
        <v>3</v>
      </c>
    </row>
    <row r="91" spans="1:11" x14ac:dyDescent="0.35">
      <c r="A91" s="14" t="s">
        <v>117</v>
      </c>
      <c r="B91" s="13">
        <v>6</v>
      </c>
      <c r="C91" s="13">
        <v>6</v>
      </c>
      <c r="D91" s="13">
        <v>6</v>
      </c>
      <c r="E91" s="13">
        <v>5</v>
      </c>
      <c r="F91" s="13">
        <v>3</v>
      </c>
      <c r="G91" s="13">
        <v>13</v>
      </c>
      <c r="H91" s="13">
        <v>10</v>
      </c>
      <c r="I91" s="13">
        <v>7</v>
      </c>
      <c r="J91" s="13">
        <v>11</v>
      </c>
      <c r="K91" s="13">
        <v>16</v>
      </c>
    </row>
    <row r="92" spans="1:11" x14ac:dyDescent="0.35">
      <c r="A92" s="15" t="s">
        <v>118</v>
      </c>
      <c r="B92" s="13">
        <v>2</v>
      </c>
      <c r="C92" s="13">
        <v>4</v>
      </c>
      <c r="D92" s="13">
        <v>3</v>
      </c>
      <c r="E92" s="13">
        <v>1</v>
      </c>
      <c r="F92" s="13">
        <v>3</v>
      </c>
      <c r="G92" s="13">
        <v>0</v>
      </c>
      <c r="H92" s="13">
        <v>3</v>
      </c>
      <c r="I92" s="13">
        <v>0</v>
      </c>
      <c r="J92" s="13">
        <v>2</v>
      </c>
      <c r="K92" s="13">
        <v>4</v>
      </c>
    </row>
    <row r="93" spans="1:11" x14ac:dyDescent="0.35">
      <c r="A93" s="15" t="s">
        <v>119</v>
      </c>
      <c r="B93" s="13">
        <v>0</v>
      </c>
      <c r="C93" s="13">
        <v>0</v>
      </c>
      <c r="D93" s="13">
        <v>0</v>
      </c>
      <c r="E93" s="13">
        <v>2</v>
      </c>
      <c r="F93" s="13">
        <v>0</v>
      </c>
      <c r="G93" s="13">
        <v>2</v>
      </c>
      <c r="H93" s="13">
        <v>0</v>
      </c>
      <c r="I93" s="13">
        <v>4</v>
      </c>
      <c r="J93" s="13">
        <v>1</v>
      </c>
      <c r="K93" s="13">
        <v>4</v>
      </c>
    </row>
    <row r="94" spans="1:11" x14ac:dyDescent="0.35">
      <c r="A94" s="15" t="s">
        <v>120</v>
      </c>
      <c r="B94" s="13">
        <v>4</v>
      </c>
      <c r="C94" s="13">
        <v>2</v>
      </c>
      <c r="D94" s="13">
        <v>3</v>
      </c>
      <c r="E94" s="13">
        <v>2</v>
      </c>
      <c r="F94" s="13">
        <v>0</v>
      </c>
      <c r="G94" s="13">
        <v>11</v>
      </c>
      <c r="H94" s="13">
        <v>7</v>
      </c>
      <c r="I94" s="13">
        <v>3</v>
      </c>
      <c r="J94" s="13">
        <v>8</v>
      </c>
      <c r="K94" s="13">
        <v>8</v>
      </c>
    </row>
    <row r="95" spans="1:11" x14ac:dyDescent="0.35">
      <c r="A95" s="14" t="s">
        <v>121</v>
      </c>
      <c r="B95" s="13">
        <v>1</v>
      </c>
      <c r="C95" s="13">
        <v>2</v>
      </c>
      <c r="D95" s="13">
        <v>2</v>
      </c>
      <c r="E95" s="13">
        <v>1</v>
      </c>
      <c r="F95" s="13">
        <v>2</v>
      </c>
      <c r="G95" s="13">
        <v>2</v>
      </c>
      <c r="H95" s="13">
        <v>2</v>
      </c>
      <c r="I95" s="13">
        <v>4</v>
      </c>
      <c r="J95" s="13">
        <v>2</v>
      </c>
      <c r="K95" s="13">
        <v>4</v>
      </c>
    </row>
    <row r="96" spans="1:11" x14ac:dyDescent="0.35">
      <c r="A96" s="15" t="s">
        <v>122</v>
      </c>
      <c r="B96" s="13">
        <v>0</v>
      </c>
      <c r="C96" s="13">
        <v>1</v>
      </c>
      <c r="D96" s="13">
        <v>0</v>
      </c>
      <c r="E96" s="13">
        <v>0</v>
      </c>
      <c r="F96" s="13">
        <v>1</v>
      </c>
      <c r="G96" s="13">
        <v>1</v>
      </c>
      <c r="H96" s="13">
        <v>0</v>
      </c>
      <c r="I96" s="13">
        <v>0</v>
      </c>
      <c r="J96" s="13">
        <v>1</v>
      </c>
      <c r="K96" s="13">
        <v>2</v>
      </c>
    </row>
    <row r="97" spans="1:11" x14ac:dyDescent="0.35">
      <c r="A97" s="15" t="s">
        <v>123</v>
      </c>
      <c r="B97" s="13">
        <v>0</v>
      </c>
      <c r="C97" s="13">
        <v>1</v>
      </c>
      <c r="D97" s="13">
        <v>0</v>
      </c>
      <c r="E97" s="13">
        <v>0</v>
      </c>
      <c r="F97" s="13">
        <v>0</v>
      </c>
      <c r="G97" s="13">
        <v>0</v>
      </c>
      <c r="H97" s="13">
        <v>0</v>
      </c>
      <c r="I97" s="13">
        <v>0</v>
      </c>
      <c r="J97" s="13">
        <v>0</v>
      </c>
      <c r="K97" s="13">
        <v>0</v>
      </c>
    </row>
    <row r="98" spans="1:11" x14ac:dyDescent="0.35">
      <c r="A98" s="15" t="s">
        <v>124</v>
      </c>
      <c r="B98" s="13">
        <v>1</v>
      </c>
      <c r="C98" s="13">
        <v>0</v>
      </c>
      <c r="D98" s="13">
        <v>2</v>
      </c>
      <c r="E98" s="13">
        <v>1</v>
      </c>
      <c r="F98" s="13">
        <v>1</v>
      </c>
      <c r="G98" s="13">
        <v>1</v>
      </c>
      <c r="H98" s="13">
        <v>2</v>
      </c>
      <c r="I98" s="13">
        <v>4</v>
      </c>
      <c r="J98" s="13">
        <v>1</v>
      </c>
      <c r="K98" s="13">
        <v>2</v>
      </c>
    </row>
    <row r="99" spans="1:11" x14ac:dyDescent="0.35">
      <c r="A99" s="14" t="s">
        <v>125</v>
      </c>
      <c r="B99" s="13">
        <v>2</v>
      </c>
      <c r="C99" s="13">
        <v>3</v>
      </c>
      <c r="D99" s="13">
        <v>4</v>
      </c>
      <c r="E99" s="13">
        <v>4</v>
      </c>
      <c r="F99" s="13">
        <v>2</v>
      </c>
      <c r="G99" s="13">
        <v>1</v>
      </c>
      <c r="H99" s="13">
        <v>1</v>
      </c>
      <c r="I99" s="13">
        <v>2</v>
      </c>
      <c r="J99" s="13">
        <v>2</v>
      </c>
      <c r="K99" s="13">
        <v>1</v>
      </c>
    </row>
    <row r="100" spans="1:11" x14ac:dyDescent="0.35">
      <c r="A100" s="15" t="s">
        <v>126</v>
      </c>
      <c r="B100" s="13">
        <v>0</v>
      </c>
      <c r="C100" s="13">
        <v>1</v>
      </c>
      <c r="D100" s="13">
        <v>1</v>
      </c>
      <c r="E100" s="13">
        <v>1</v>
      </c>
      <c r="F100" s="13">
        <v>0</v>
      </c>
      <c r="G100" s="13">
        <v>0</v>
      </c>
      <c r="H100" s="13">
        <v>0</v>
      </c>
      <c r="I100" s="13">
        <v>0</v>
      </c>
      <c r="J100" s="13">
        <v>1</v>
      </c>
      <c r="K100" s="13">
        <v>0</v>
      </c>
    </row>
    <row r="101" spans="1:11" x14ac:dyDescent="0.35">
      <c r="A101" s="15" t="s">
        <v>127</v>
      </c>
      <c r="B101" s="13">
        <v>0</v>
      </c>
      <c r="C101" s="13">
        <v>1</v>
      </c>
      <c r="D101" s="13">
        <v>1</v>
      </c>
      <c r="E101" s="13">
        <v>0</v>
      </c>
      <c r="F101" s="13">
        <v>0</v>
      </c>
      <c r="G101" s="13">
        <v>1</v>
      </c>
      <c r="H101" s="13">
        <v>0</v>
      </c>
      <c r="I101" s="13">
        <v>1</v>
      </c>
      <c r="J101" s="13">
        <v>1</v>
      </c>
      <c r="K101" s="13">
        <v>1</v>
      </c>
    </row>
    <row r="102" spans="1:11" x14ac:dyDescent="0.35">
      <c r="A102" s="15" t="s">
        <v>128</v>
      </c>
      <c r="B102" s="13">
        <v>2</v>
      </c>
      <c r="C102" s="13">
        <v>0</v>
      </c>
      <c r="D102" s="13">
        <v>1</v>
      </c>
      <c r="E102" s="13">
        <v>1</v>
      </c>
      <c r="F102" s="13">
        <v>1</v>
      </c>
      <c r="G102" s="13">
        <v>0</v>
      </c>
      <c r="H102" s="13">
        <v>0</v>
      </c>
      <c r="I102" s="13">
        <v>1</v>
      </c>
      <c r="J102" s="13">
        <v>0</v>
      </c>
      <c r="K102" s="13">
        <v>0</v>
      </c>
    </row>
    <row r="103" spans="1:11" x14ac:dyDescent="0.35">
      <c r="A103" s="15" t="s">
        <v>129</v>
      </c>
      <c r="B103" s="13">
        <v>0</v>
      </c>
      <c r="C103" s="13">
        <v>1</v>
      </c>
      <c r="D103" s="13">
        <v>1</v>
      </c>
      <c r="E103" s="13">
        <v>2</v>
      </c>
      <c r="F103" s="13">
        <v>1</v>
      </c>
      <c r="G103" s="13">
        <v>0</v>
      </c>
      <c r="H103" s="13">
        <v>1</v>
      </c>
      <c r="I103" s="13">
        <v>0</v>
      </c>
      <c r="J103" s="13">
        <v>0</v>
      </c>
      <c r="K103" s="13">
        <v>0</v>
      </c>
    </row>
    <row r="104" spans="1:11" x14ac:dyDescent="0.35">
      <c r="A104" s="14" t="s">
        <v>130</v>
      </c>
      <c r="B104" s="13">
        <v>10</v>
      </c>
      <c r="C104" s="13">
        <v>7</v>
      </c>
      <c r="D104" s="13">
        <v>5</v>
      </c>
      <c r="E104" s="13">
        <v>8</v>
      </c>
      <c r="F104" s="13">
        <v>2</v>
      </c>
      <c r="G104" s="13">
        <v>5</v>
      </c>
      <c r="H104" s="13">
        <v>1</v>
      </c>
      <c r="I104" s="13">
        <v>5</v>
      </c>
      <c r="J104" s="13">
        <v>0</v>
      </c>
      <c r="K104" s="13">
        <v>6</v>
      </c>
    </row>
    <row r="105" spans="1:11" x14ac:dyDescent="0.35">
      <c r="A105" s="15" t="s">
        <v>131</v>
      </c>
      <c r="B105" s="13">
        <v>0</v>
      </c>
      <c r="C105" s="13">
        <v>0</v>
      </c>
      <c r="D105" s="13">
        <v>1</v>
      </c>
      <c r="E105" s="13">
        <v>0</v>
      </c>
      <c r="F105" s="13">
        <v>0</v>
      </c>
      <c r="G105" s="13">
        <v>0</v>
      </c>
      <c r="H105" s="13">
        <v>0</v>
      </c>
      <c r="I105" s="13">
        <v>0</v>
      </c>
      <c r="J105" s="13">
        <v>0</v>
      </c>
      <c r="K105" s="13">
        <v>1</v>
      </c>
    </row>
    <row r="106" spans="1:11" x14ac:dyDescent="0.35">
      <c r="A106" s="15" t="s">
        <v>132</v>
      </c>
      <c r="B106" s="13">
        <v>0</v>
      </c>
      <c r="C106" s="13">
        <v>0</v>
      </c>
      <c r="D106" s="13">
        <v>1</v>
      </c>
      <c r="E106" s="13">
        <v>1</v>
      </c>
      <c r="F106" s="13">
        <v>0</v>
      </c>
      <c r="G106" s="13">
        <v>1</v>
      </c>
      <c r="H106" s="13">
        <v>0</v>
      </c>
      <c r="I106" s="13">
        <v>0</v>
      </c>
      <c r="J106" s="13">
        <v>0</v>
      </c>
      <c r="K106" s="13">
        <v>1</v>
      </c>
    </row>
    <row r="107" spans="1:11" x14ac:dyDescent="0.35">
      <c r="A107" s="15" t="s">
        <v>133</v>
      </c>
      <c r="B107" s="13">
        <v>10</v>
      </c>
      <c r="C107" s="13">
        <v>7</v>
      </c>
      <c r="D107" s="13">
        <v>3</v>
      </c>
      <c r="E107" s="13">
        <v>7</v>
      </c>
      <c r="F107" s="13">
        <v>2</v>
      </c>
      <c r="G107" s="13">
        <v>4</v>
      </c>
      <c r="H107" s="13">
        <v>1</v>
      </c>
      <c r="I107" s="13">
        <v>5</v>
      </c>
      <c r="J107" s="13">
        <v>0</v>
      </c>
      <c r="K107" s="13">
        <v>4</v>
      </c>
    </row>
    <row r="108" spans="1:11" x14ac:dyDescent="0.35">
      <c r="A108" s="15" t="s">
        <v>134</v>
      </c>
      <c r="B108" s="13">
        <v>0</v>
      </c>
      <c r="C108" s="13">
        <v>0</v>
      </c>
      <c r="D108" s="13">
        <v>0</v>
      </c>
      <c r="E108" s="13">
        <v>0</v>
      </c>
      <c r="F108" s="13">
        <v>0</v>
      </c>
      <c r="G108" s="13">
        <v>0</v>
      </c>
      <c r="H108" s="13">
        <v>0</v>
      </c>
      <c r="I108" s="13">
        <v>0</v>
      </c>
      <c r="J108" s="13">
        <v>0</v>
      </c>
      <c r="K108" s="13">
        <v>0</v>
      </c>
    </row>
    <row r="109" spans="1:11" x14ac:dyDescent="0.35">
      <c r="A109" s="14" t="s">
        <v>135</v>
      </c>
      <c r="B109" s="13">
        <v>4</v>
      </c>
      <c r="C109" s="13">
        <v>9</v>
      </c>
      <c r="D109" s="13">
        <v>4</v>
      </c>
      <c r="E109" s="13">
        <v>3</v>
      </c>
      <c r="F109" s="13">
        <v>2</v>
      </c>
      <c r="G109" s="13">
        <v>6</v>
      </c>
      <c r="H109" s="13">
        <v>3</v>
      </c>
      <c r="I109" s="13">
        <v>3</v>
      </c>
      <c r="J109" s="13">
        <v>3</v>
      </c>
      <c r="K109" s="13">
        <v>8</v>
      </c>
    </row>
    <row r="110" spans="1:11" x14ac:dyDescent="0.35">
      <c r="A110" s="15" t="s">
        <v>136</v>
      </c>
      <c r="B110" s="13">
        <v>2</v>
      </c>
      <c r="C110" s="13">
        <v>7</v>
      </c>
      <c r="D110" s="13">
        <v>2</v>
      </c>
      <c r="E110" s="13">
        <v>3</v>
      </c>
      <c r="F110" s="13">
        <v>2</v>
      </c>
      <c r="G110" s="13">
        <v>5</v>
      </c>
      <c r="H110" s="13">
        <v>3</v>
      </c>
      <c r="I110" s="13">
        <v>3</v>
      </c>
      <c r="J110" s="13">
        <v>3</v>
      </c>
      <c r="K110" s="13">
        <v>8</v>
      </c>
    </row>
    <row r="111" spans="1:11" x14ac:dyDescent="0.35">
      <c r="A111" s="15" t="s">
        <v>137</v>
      </c>
      <c r="B111" s="13">
        <v>2</v>
      </c>
      <c r="C111" s="13">
        <v>2</v>
      </c>
      <c r="D111" s="13">
        <v>1</v>
      </c>
      <c r="E111" s="13">
        <v>0</v>
      </c>
      <c r="F111" s="13">
        <v>0</v>
      </c>
      <c r="G111" s="13">
        <v>1</v>
      </c>
      <c r="H111" s="13">
        <v>0</v>
      </c>
      <c r="I111" s="13">
        <v>0</v>
      </c>
      <c r="J111" s="13">
        <v>0</v>
      </c>
      <c r="K111" s="13">
        <v>0</v>
      </c>
    </row>
    <row r="112" spans="1:11" x14ac:dyDescent="0.35">
      <c r="A112" s="15" t="s">
        <v>138</v>
      </c>
      <c r="B112" s="13">
        <v>0</v>
      </c>
      <c r="C112" s="13">
        <v>0</v>
      </c>
      <c r="D112" s="13">
        <v>1</v>
      </c>
      <c r="E112" s="13">
        <v>0</v>
      </c>
      <c r="F112" s="13">
        <v>0</v>
      </c>
      <c r="G112" s="13">
        <v>0</v>
      </c>
      <c r="H112" s="13">
        <v>0</v>
      </c>
      <c r="I112" s="13">
        <v>0</v>
      </c>
      <c r="J112" s="13">
        <v>0</v>
      </c>
      <c r="K112" s="13">
        <v>0</v>
      </c>
    </row>
    <row r="113" spans="1:11" x14ac:dyDescent="0.35">
      <c r="A113" s="14" t="s">
        <v>139</v>
      </c>
      <c r="B113" s="13">
        <v>196</v>
      </c>
      <c r="C113" s="13">
        <v>213</v>
      </c>
      <c r="D113" s="13">
        <v>187</v>
      </c>
      <c r="E113" s="13">
        <v>190</v>
      </c>
      <c r="F113" s="13">
        <v>144</v>
      </c>
      <c r="G113" s="13">
        <v>191</v>
      </c>
      <c r="H113" s="13">
        <v>196</v>
      </c>
      <c r="I113" s="13">
        <v>172</v>
      </c>
      <c r="J113" s="13">
        <v>195</v>
      </c>
      <c r="K113" s="13">
        <v>200</v>
      </c>
    </row>
  </sheetData>
  <hyperlinks>
    <hyperlink ref="A2" location="'Cover page'!A1" display="Data notes apply to this table. Click here to see notes or return to cover page." xr:uid="{2EB1F4EC-D712-4682-9859-67DD4F2CEF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2498-957A-4E1A-8805-355C8187B8C5}">
  <dimension ref="A1:K113"/>
  <sheetViews>
    <sheetView zoomScaleNormal="100" workbookViewId="0"/>
  </sheetViews>
  <sheetFormatPr defaultRowHeight="14.5" x14ac:dyDescent="0.35"/>
  <cols>
    <col min="1" max="1" width="115.179687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page'!$A$19</f>
        <v>Table 1.2. Fatalities (rate) by Industry (ANZSIC Subdivision), 10 years (calendar) to 2023</v>
      </c>
    </row>
    <row r="2" spans="1:11" ht="15" thickTop="1" x14ac:dyDescent="0.35">
      <c r="A2" s="10" t="s">
        <v>18</v>
      </c>
    </row>
    <row r="3" spans="1:11" hidden="1" x14ac:dyDescent="0.35">
      <c r="A3" s="1" t="s">
        <v>19</v>
      </c>
      <c r="B3" t="s" vm="1">
        <v>20</v>
      </c>
    </row>
    <row r="4" spans="1:11" hidden="1" x14ac:dyDescent="0.35">
      <c r="A4" s="1" t="s">
        <v>21</v>
      </c>
      <c r="B4" t="s" vm="3">
        <v>22</v>
      </c>
    </row>
    <row r="5" spans="1:11" hidden="1" x14ac:dyDescent="0.35"/>
    <row r="6" spans="1:11" x14ac:dyDescent="0.35">
      <c r="A6" s="1" t="s">
        <v>140</v>
      </c>
    </row>
    <row r="7" spans="1:11" x14ac:dyDescent="0.35">
      <c r="B7" t="s">
        <v>24</v>
      </c>
      <c r="C7" t="s">
        <v>25</v>
      </c>
      <c r="D7" t="s">
        <v>26</v>
      </c>
      <c r="E7" t="s">
        <v>27</v>
      </c>
      <c r="F7" t="s">
        <v>28</v>
      </c>
      <c r="G7" t="s">
        <v>29</v>
      </c>
      <c r="H7" t="s">
        <v>30</v>
      </c>
      <c r="I7" t="s">
        <v>31</v>
      </c>
      <c r="J7" t="s">
        <v>32</v>
      </c>
      <c r="K7" t="s">
        <v>33</v>
      </c>
    </row>
    <row r="8" spans="1:11" x14ac:dyDescent="0.35">
      <c r="A8" s="14" t="s">
        <v>34</v>
      </c>
      <c r="B8" s="11">
        <v>14.003300222312811</v>
      </c>
      <c r="C8" s="11">
        <v>18.790035809879502</v>
      </c>
      <c r="D8" s="11">
        <v>14.449943867941139</v>
      </c>
      <c r="E8" s="11">
        <v>16.783393580497222</v>
      </c>
      <c r="F8" s="11">
        <v>11.041924935417532</v>
      </c>
      <c r="G8" s="11">
        <v>9.715351077217683</v>
      </c>
      <c r="H8" s="11">
        <v>13.595932417275831</v>
      </c>
      <c r="I8" s="11">
        <v>10.335197051035211</v>
      </c>
      <c r="J8" s="11">
        <v>15.15478601172922</v>
      </c>
      <c r="K8" s="11">
        <v>9.1889263601835403</v>
      </c>
    </row>
    <row r="9" spans="1:11" x14ac:dyDescent="0.35">
      <c r="A9" s="15" t="s">
        <v>35</v>
      </c>
      <c r="B9" s="11">
        <v>14.288231768864376</v>
      </c>
      <c r="C9" s="11">
        <v>16.593407761385802</v>
      </c>
      <c r="D9" s="11">
        <v>12.402317217206267</v>
      </c>
      <c r="E9" s="11">
        <v>16.007357757667616</v>
      </c>
      <c r="F9" s="11">
        <v>10.296231201608771</v>
      </c>
      <c r="G9" s="11">
        <v>9.4833164743187428</v>
      </c>
      <c r="H9" s="11">
        <v>13.794031148327178</v>
      </c>
      <c r="I9" s="11">
        <v>9.127976705158293</v>
      </c>
      <c r="J9" s="11">
        <v>15.38927230153611</v>
      </c>
      <c r="K9" s="11">
        <v>8.3954952156281664</v>
      </c>
    </row>
    <row r="10" spans="1:11" x14ac:dyDescent="0.35">
      <c r="A10" s="15" t="s">
        <v>36</v>
      </c>
      <c r="B10" s="11" t="s">
        <v>141</v>
      </c>
      <c r="C10" s="11">
        <v>20.350571716582767</v>
      </c>
      <c r="D10" s="11" t="s">
        <v>141</v>
      </c>
      <c r="E10" s="11" t="s">
        <v>141</v>
      </c>
      <c r="F10" s="11" t="s">
        <v>141</v>
      </c>
      <c r="G10" s="11" t="s">
        <v>141</v>
      </c>
      <c r="H10" s="11" t="s">
        <v>141</v>
      </c>
      <c r="I10" s="11" t="s">
        <v>141</v>
      </c>
      <c r="J10" s="11" t="s">
        <v>141</v>
      </c>
      <c r="K10" s="11" t="s">
        <v>141</v>
      </c>
    </row>
    <row r="11" spans="1:11" x14ac:dyDescent="0.35">
      <c r="A11" s="15" t="s">
        <v>37</v>
      </c>
      <c r="B11" s="11">
        <v>16.486085161595216</v>
      </c>
      <c r="C11" s="11">
        <v>63.276016201348561</v>
      </c>
      <c r="D11" s="11">
        <v>76.730734343162098</v>
      </c>
      <c r="E11" s="11">
        <v>12.791582571761214</v>
      </c>
      <c r="F11" s="11">
        <v>26.623157549191781</v>
      </c>
      <c r="G11" s="11">
        <v>45.159336768198322</v>
      </c>
      <c r="H11" s="11" t="s">
        <v>141</v>
      </c>
      <c r="I11" s="11">
        <v>30.257018386175282</v>
      </c>
      <c r="J11" s="11">
        <v>16.768781241145902</v>
      </c>
      <c r="K11" s="11">
        <v>23.096422132313464</v>
      </c>
    </row>
    <row r="12" spans="1:11" x14ac:dyDescent="0.35">
      <c r="A12" s="15" t="s">
        <v>38</v>
      </c>
      <c r="B12" s="11">
        <v>42.371272654710509</v>
      </c>
      <c r="C12" s="11">
        <v>75.049465644475774</v>
      </c>
      <c r="D12" s="11">
        <v>61.290416151759672</v>
      </c>
      <c r="E12" s="11">
        <v>88.886922050566355</v>
      </c>
      <c r="F12" s="11">
        <v>56.890024304140617</v>
      </c>
      <c r="G12" s="11">
        <v>15.768910266845877</v>
      </c>
      <c r="H12" s="11">
        <v>44.695036587394895</v>
      </c>
      <c r="I12" s="11">
        <v>64.992769319713474</v>
      </c>
      <c r="J12" s="11" t="s">
        <v>141</v>
      </c>
      <c r="K12" s="11" t="s">
        <v>141</v>
      </c>
    </row>
    <row r="13" spans="1:11" x14ac:dyDescent="0.35">
      <c r="A13" s="15" t="s">
        <v>39</v>
      </c>
      <c r="B13" s="11">
        <v>8.5636986663409207</v>
      </c>
      <c r="C13" s="11">
        <v>18.899186164478177</v>
      </c>
      <c r="D13" s="11">
        <v>8.8102101019179209</v>
      </c>
      <c r="E13" s="11">
        <v>12.872669457654373</v>
      </c>
      <c r="F13" s="11">
        <v>8.3782391103184555</v>
      </c>
      <c r="G13" s="11">
        <v>3.7725086531525869</v>
      </c>
      <c r="H13" s="11">
        <v>8.5024283251863437</v>
      </c>
      <c r="I13" s="11">
        <v>10.666260551263173</v>
      </c>
      <c r="J13" s="11">
        <v>18.372701950330697</v>
      </c>
      <c r="K13" s="11">
        <v>16.907797663492701</v>
      </c>
    </row>
    <row r="14" spans="1:11" x14ac:dyDescent="0.35">
      <c r="A14" s="14" t="s">
        <v>40</v>
      </c>
      <c r="B14" s="11">
        <v>4.7328703438667583</v>
      </c>
      <c r="C14" s="11">
        <v>6.0774576127239763</v>
      </c>
      <c r="D14" s="11">
        <v>3.0659430080978947</v>
      </c>
      <c r="E14" s="11">
        <v>2.0094779886365655</v>
      </c>
      <c r="F14" s="11">
        <v>3.0531176859453892</v>
      </c>
      <c r="G14" s="11">
        <v>2.9166692975757789</v>
      </c>
      <c r="H14" s="11">
        <v>2.8873444844286231</v>
      </c>
      <c r="I14" s="11">
        <v>2.2820483836719814</v>
      </c>
      <c r="J14" s="11">
        <v>2.5022986900778394</v>
      </c>
      <c r="K14" s="11">
        <v>2.0640113534152809</v>
      </c>
    </row>
    <row r="15" spans="1:11" x14ac:dyDescent="0.35">
      <c r="A15" s="15" t="s">
        <v>41</v>
      </c>
      <c r="B15" s="11">
        <v>8.2429801781914094</v>
      </c>
      <c r="C15" s="11">
        <v>4.7579893409601111</v>
      </c>
      <c r="D15" s="11" t="s">
        <v>141</v>
      </c>
      <c r="E15" s="11">
        <v>2.2061948271107816</v>
      </c>
      <c r="F15" s="11">
        <v>1.8845948872539704</v>
      </c>
      <c r="G15" s="11">
        <v>7.6202414862641206</v>
      </c>
      <c r="H15" s="11">
        <v>1.9324504106779259</v>
      </c>
      <c r="I15" s="11">
        <v>4.3964164244210862</v>
      </c>
      <c r="J15" s="11">
        <v>2.2738083372316522</v>
      </c>
      <c r="K15" s="11" t="s">
        <v>141</v>
      </c>
    </row>
    <row r="16" spans="1:11" x14ac:dyDescent="0.35">
      <c r="A16" s="15" t="s">
        <v>42</v>
      </c>
      <c r="B16" s="11" t="s">
        <v>141</v>
      </c>
      <c r="C16" s="11" t="s">
        <v>141</v>
      </c>
      <c r="D16" s="11" t="s">
        <v>141</v>
      </c>
      <c r="E16" s="11">
        <v>4.6604430347950156</v>
      </c>
      <c r="F16" s="11" t="s">
        <v>141</v>
      </c>
      <c r="G16" s="11" t="s">
        <v>141</v>
      </c>
      <c r="H16" s="11" t="s">
        <v>141</v>
      </c>
      <c r="I16" s="11" t="s">
        <v>141</v>
      </c>
      <c r="J16" s="11" t="s">
        <v>141</v>
      </c>
      <c r="K16" s="11">
        <v>4.7884775202875201</v>
      </c>
    </row>
    <row r="17" spans="1:11" x14ac:dyDescent="0.35">
      <c r="A17" s="15" t="s">
        <v>43</v>
      </c>
      <c r="B17" s="11">
        <v>5.9430376620476491</v>
      </c>
      <c r="C17" s="11">
        <v>10.742640272050108</v>
      </c>
      <c r="D17" s="11">
        <v>4.7031849257426988</v>
      </c>
      <c r="E17" s="11">
        <v>1.5200355538892452</v>
      </c>
      <c r="F17" s="11">
        <v>2.5673871649406546</v>
      </c>
      <c r="G17" s="11">
        <v>1.921758059155098</v>
      </c>
      <c r="H17" s="11">
        <v>2.8958556787408889</v>
      </c>
      <c r="I17" s="11">
        <v>2.6113819630753126</v>
      </c>
      <c r="J17" s="11">
        <v>0.82300806207997268</v>
      </c>
      <c r="K17" s="11">
        <v>3.1587998144247913</v>
      </c>
    </row>
    <row r="18" spans="1:11" x14ac:dyDescent="0.35">
      <c r="A18" s="15" t="s">
        <v>44</v>
      </c>
      <c r="B18" s="11">
        <v>15.264173329440933</v>
      </c>
      <c r="C18" s="11">
        <v>8.5767611584357688</v>
      </c>
      <c r="D18" s="11">
        <v>30.089033047309023</v>
      </c>
      <c r="E18" s="11" t="s">
        <v>141</v>
      </c>
      <c r="F18" s="11">
        <v>14.076229294530847</v>
      </c>
      <c r="G18" s="11">
        <v>6.8149652336776425</v>
      </c>
      <c r="H18" s="11">
        <v>18.669486135176093</v>
      </c>
      <c r="I18" s="11">
        <v>7.0491988149000582</v>
      </c>
      <c r="J18" s="11">
        <v>15.870235442101542</v>
      </c>
      <c r="K18" s="11">
        <v>5.4920050520272135</v>
      </c>
    </row>
    <row r="19" spans="1:11" x14ac:dyDescent="0.35">
      <c r="A19" s="15" t="s">
        <v>45</v>
      </c>
      <c r="B19" s="11" t="s">
        <v>141</v>
      </c>
      <c r="C19" s="11">
        <v>3.8924339592288804</v>
      </c>
      <c r="D19" s="11" t="s">
        <v>141</v>
      </c>
      <c r="E19" s="11">
        <v>1.7918721027461479</v>
      </c>
      <c r="F19" s="11">
        <v>3.616768356262968</v>
      </c>
      <c r="G19" s="11" t="s">
        <v>141</v>
      </c>
      <c r="H19" s="11">
        <v>1.9483575791547214</v>
      </c>
      <c r="I19" s="11" t="s">
        <v>141</v>
      </c>
      <c r="J19" s="11">
        <v>3.7859773283795297</v>
      </c>
      <c r="K19" s="11" t="s">
        <v>141</v>
      </c>
    </row>
    <row r="20" spans="1:11" x14ac:dyDescent="0.35">
      <c r="A20" s="14" t="s">
        <v>46</v>
      </c>
      <c r="B20" s="11">
        <v>1.9532613422164615</v>
      </c>
      <c r="C20" s="11">
        <v>1.8982071306842467</v>
      </c>
      <c r="D20" s="11">
        <v>0.81132329816470639</v>
      </c>
      <c r="E20" s="11">
        <v>0.69023741360580104</v>
      </c>
      <c r="F20" s="11">
        <v>1.3987226119906886</v>
      </c>
      <c r="G20" s="11">
        <v>1.4659395987322454</v>
      </c>
      <c r="H20" s="11">
        <v>2.0739104925106666</v>
      </c>
      <c r="I20" s="11">
        <v>1.7681451131550845</v>
      </c>
      <c r="J20" s="11">
        <v>1.1745210019533761</v>
      </c>
      <c r="K20" s="11">
        <v>1.3217660093064389</v>
      </c>
    </row>
    <row r="21" spans="1:11" x14ac:dyDescent="0.35">
      <c r="A21" s="15" t="s">
        <v>47</v>
      </c>
      <c r="B21" s="11">
        <v>1.0436067502059569</v>
      </c>
      <c r="C21" s="11">
        <v>0.50594039722751039</v>
      </c>
      <c r="D21" s="11" t="s">
        <v>141</v>
      </c>
      <c r="E21" s="11">
        <v>1.0359790044288555</v>
      </c>
      <c r="F21" s="11" t="s">
        <v>141</v>
      </c>
      <c r="G21" s="11">
        <v>0.9808506878434049</v>
      </c>
      <c r="H21" s="11">
        <v>1.509851118561131</v>
      </c>
      <c r="I21" s="11">
        <v>1.8830554958649208</v>
      </c>
      <c r="J21" s="11">
        <v>1.5411868309371721</v>
      </c>
      <c r="K21" s="11">
        <v>1.0203540455814626</v>
      </c>
    </row>
    <row r="22" spans="1:11" x14ac:dyDescent="0.35">
      <c r="A22" s="15" t="s">
        <v>48</v>
      </c>
      <c r="B22" s="11" t="s">
        <v>141</v>
      </c>
      <c r="C22" s="11">
        <v>3.0131887717297317</v>
      </c>
      <c r="D22" s="11" t="s">
        <v>141</v>
      </c>
      <c r="E22" s="11" t="s">
        <v>141</v>
      </c>
      <c r="F22" s="11">
        <v>3.0117889323716884</v>
      </c>
      <c r="G22" s="11" t="s">
        <v>141</v>
      </c>
      <c r="H22" s="11" t="s">
        <v>141</v>
      </c>
      <c r="I22" s="11">
        <v>2.676983409387006</v>
      </c>
      <c r="J22" s="11" t="s">
        <v>141</v>
      </c>
      <c r="K22" s="11" t="s">
        <v>141</v>
      </c>
    </row>
    <row r="23" spans="1:11" x14ac:dyDescent="0.35">
      <c r="A23" s="15" t="s">
        <v>49</v>
      </c>
      <c r="B23" s="11" t="s">
        <v>141</v>
      </c>
      <c r="C23" s="11">
        <v>2.7257609775350451</v>
      </c>
      <c r="D23" s="11" t="s">
        <v>141</v>
      </c>
      <c r="E23" s="11" t="s">
        <v>141</v>
      </c>
      <c r="F23" s="11" t="s">
        <v>141</v>
      </c>
      <c r="G23" s="11" t="s">
        <v>141</v>
      </c>
      <c r="H23" s="11" t="s">
        <v>141</v>
      </c>
      <c r="I23" s="11" t="s">
        <v>141</v>
      </c>
      <c r="J23" s="11" t="s">
        <v>141</v>
      </c>
      <c r="K23" s="11" t="s">
        <v>141</v>
      </c>
    </row>
    <row r="24" spans="1:11" x14ac:dyDescent="0.35">
      <c r="A24" s="15" t="s">
        <v>50</v>
      </c>
      <c r="B24" s="11" t="s">
        <v>141</v>
      </c>
      <c r="C24" s="11" t="s">
        <v>141</v>
      </c>
      <c r="D24" s="11">
        <v>2.4337835782088892</v>
      </c>
      <c r="E24" s="11" t="s">
        <v>141</v>
      </c>
      <c r="F24" s="11">
        <v>4.1432984955514911</v>
      </c>
      <c r="G24" s="11">
        <v>4.3789087744531994</v>
      </c>
      <c r="H24" s="11">
        <v>9.3481933288309129</v>
      </c>
      <c r="I24" s="11">
        <v>2.6846475245458303</v>
      </c>
      <c r="J24" s="11">
        <v>2.5724512287146926</v>
      </c>
      <c r="K24" s="11">
        <v>2.5163644219378902</v>
      </c>
    </row>
    <row r="25" spans="1:11" x14ac:dyDescent="0.35">
      <c r="A25" s="15" t="s">
        <v>51</v>
      </c>
      <c r="B25" s="11" t="s">
        <v>141</v>
      </c>
      <c r="C25" s="11">
        <v>7.2941643212453036</v>
      </c>
      <c r="D25" s="11" t="s">
        <v>141</v>
      </c>
      <c r="E25" s="11" t="s">
        <v>141</v>
      </c>
      <c r="F25" s="11">
        <v>12.356770601984806</v>
      </c>
      <c r="G25" s="11" t="s">
        <v>141</v>
      </c>
      <c r="H25" s="11" t="s">
        <v>141</v>
      </c>
      <c r="I25" s="11" t="s">
        <v>141</v>
      </c>
      <c r="J25" s="11" t="s">
        <v>141</v>
      </c>
      <c r="K25" s="11" t="s">
        <v>141</v>
      </c>
    </row>
    <row r="26" spans="1:11" x14ac:dyDescent="0.35">
      <c r="A26" s="15" t="s">
        <v>52</v>
      </c>
      <c r="B26" s="11">
        <v>2.541451577827381</v>
      </c>
      <c r="C26" s="11" t="s">
        <v>141</v>
      </c>
      <c r="D26" s="11" t="s">
        <v>141</v>
      </c>
      <c r="E26" s="11" t="s">
        <v>141</v>
      </c>
      <c r="F26" s="11" t="s">
        <v>141</v>
      </c>
      <c r="G26" s="11" t="s">
        <v>141</v>
      </c>
      <c r="H26" s="11" t="s">
        <v>141</v>
      </c>
      <c r="I26" s="11" t="s">
        <v>141</v>
      </c>
      <c r="J26" s="11" t="s">
        <v>141</v>
      </c>
      <c r="K26" s="11">
        <v>3.3225875853242424</v>
      </c>
    </row>
    <row r="27" spans="1:11" x14ac:dyDescent="0.35">
      <c r="A27" s="15" t="s">
        <v>53</v>
      </c>
      <c r="B27" s="11">
        <v>12.914862783173524</v>
      </c>
      <c r="C27" s="11" t="s">
        <v>141</v>
      </c>
      <c r="D27" s="11" t="s">
        <v>141</v>
      </c>
      <c r="E27" s="11" t="s">
        <v>141</v>
      </c>
      <c r="F27" s="11" t="s">
        <v>141</v>
      </c>
      <c r="G27" s="11" t="s">
        <v>141</v>
      </c>
      <c r="H27" s="11" t="s">
        <v>141</v>
      </c>
      <c r="I27" s="11" t="s">
        <v>141</v>
      </c>
      <c r="J27" s="11" t="s">
        <v>141</v>
      </c>
      <c r="K27" s="11" t="s">
        <v>141</v>
      </c>
    </row>
    <row r="28" spans="1:11" x14ac:dyDescent="0.35">
      <c r="A28" s="15" t="s">
        <v>54</v>
      </c>
      <c r="B28" s="11">
        <v>2.021428028091496</v>
      </c>
      <c r="C28" s="11">
        <v>6.0522174982716894</v>
      </c>
      <c r="D28" s="11" t="s">
        <v>141</v>
      </c>
      <c r="E28" s="11" t="s">
        <v>141</v>
      </c>
      <c r="F28" s="11">
        <v>3.5459135988860471</v>
      </c>
      <c r="G28" s="11" t="s">
        <v>141</v>
      </c>
      <c r="H28" s="11">
        <v>1.7372970517294435</v>
      </c>
      <c r="I28" s="11">
        <v>1.8458488258334538</v>
      </c>
      <c r="J28" s="11" t="s">
        <v>141</v>
      </c>
      <c r="K28" s="11">
        <v>3.8987639036995452</v>
      </c>
    </row>
    <row r="29" spans="1:11" x14ac:dyDescent="0.35">
      <c r="A29" s="15" t="s">
        <v>55</v>
      </c>
      <c r="B29" s="11" t="s">
        <v>141</v>
      </c>
      <c r="C29" s="11">
        <v>3.1870674584204033</v>
      </c>
      <c r="D29" s="11" t="s">
        <v>141</v>
      </c>
      <c r="E29" s="11">
        <v>3.4700951340317254</v>
      </c>
      <c r="F29" s="11" t="s">
        <v>141</v>
      </c>
      <c r="G29" s="11">
        <v>2.7672587782333808</v>
      </c>
      <c r="H29" s="11" t="s">
        <v>141</v>
      </c>
      <c r="I29" s="11">
        <v>3.1677598354720984</v>
      </c>
      <c r="J29" s="11" t="s">
        <v>141</v>
      </c>
      <c r="K29" s="11">
        <v>6.436699408428022</v>
      </c>
    </row>
    <row r="30" spans="1:11" x14ac:dyDescent="0.35">
      <c r="A30" s="15" t="s">
        <v>56</v>
      </c>
      <c r="B30" s="11">
        <v>9.9772359886568776</v>
      </c>
      <c r="C30" s="11">
        <v>6.0864879989419389</v>
      </c>
      <c r="D30" s="11">
        <v>5.7576758883412049</v>
      </c>
      <c r="E30" s="11">
        <v>6.0112058653733351</v>
      </c>
      <c r="F30" s="11">
        <v>2.4908971743089676</v>
      </c>
      <c r="G30" s="11">
        <v>7.9349239768750301</v>
      </c>
      <c r="H30" s="11" t="s">
        <v>141</v>
      </c>
      <c r="I30" s="11">
        <v>2.6945467623739927</v>
      </c>
      <c r="J30" s="11">
        <v>3.3755528117223959</v>
      </c>
      <c r="K30" s="11" t="s">
        <v>141</v>
      </c>
    </row>
    <row r="31" spans="1:11" x14ac:dyDescent="0.35">
      <c r="A31" s="15" t="s">
        <v>57</v>
      </c>
      <c r="B31" s="11">
        <v>2.6578164036144774</v>
      </c>
      <c r="C31" s="11">
        <v>2.8690930684766136</v>
      </c>
      <c r="D31" s="11" t="s">
        <v>141</v>
      </c>
      <c r="E31" s="11">
        <v>1.6966367187628029</v>
      </c>
      <c r="F31" s="11" t="s">
        <v>141</v>
      </c>
      <c r="G31" s="11" t="s">
        <v>141</v>
      </c>
      <c r="H31" s="11">
        <v>1.3456337199303285</v>
      </c>
      <c r="I31" s="11" t="s">
        <v>141</v>
      </c>
      <c r="J31" s="11">
        <v>1.7534244451946812</v>
      </c>
      <c r="K31" s="11">
        <v>1.3908026955964636</v>
      </c>
    </row>
    <row r="32" spans="1:11" x14ac:dyDescent="0.35">
      <c r="A32" s="15" t="s">
        <v>58</v>
      </c>
      <c r="B32" s="11">
        <v>7.0021305075532432</v>
      </c>
      <c r="C32" s="11">
        <v>3.9755668684124008</v>
      </c>
      <c r="D32" s="11">
        <v>4.8891657191084867</v>
      </c>
      <c r="E32" s="11" t="s">
        <v>141</v>
      </c>
      <c r="F32" s="11">
        <v>1.3679605974348172</v>
      </c>
      <c r="G32" s="11">
        <v>2.8040922127451613</v>
      </c>
      <c r="H32" s="11">
        <v>4.726679210593872</v>
      </c>
      <c r="I32" s="11">
        <v>4.0310196125374018</v>
      </c>
      <c r="J32" s="11">
        <v>2.5257568776574884</v>
      </c>
      <c r="K32" s="11">
        <v>2.9076162742363798</v>
      </c>
    </row>
    <row r="33" spans="1:11" x14ac:dyDescent="0.35">
      <c r="A33" s="15" t="s">
        <v>59</v>
      </c>
      <c r="B33" s="11">
        <v>1.2405206645966864</v>
      </c>
      <c r="C33" s="11">
        <v>1.2836248268213781</v>
      </c>
      <c r="D33" s="11" t="s">
        <v>141</v>
      </c>
      <c r="E33" s="11" t="s">
        <v>141</v>
      </c>
      <c r="F33" s="11">
        <v>3.2075225209165881</v>
      </c>
      <c r="G33" s="11">
        <v>1.4590326136057112</v>
      </c>
      <c r="H33" s="11">
        <v>4.7156251630958783</v>
      </c>
      <c r="I33" s="11">
        <v>2.9276062779244301</v>
      </c>
      <c r="J33" s="11">
        <v>1.3140252295368653</v>
      </c>
      <c r="K33" s="11" t="s">
        <v>141</v>
      </c>
    </row>
    <row r="34" spans="1:11" x14ac:dyDescent="0.35">
      <c r="A34" s="15" t="s">
        <v>60</v>
      </c>
      <c r="B34" s="11">
        <v>1.6892988918537375</v>
      </c>
      <c r="C34" s="11">
        <v>0.93353438280702039</v>
      </c>
      <c r="D34" s="11">
        <v>0.83714136505363468</v>
      </c>
      <c r="E34" s="11" t="s">
        <v>141</v>
      </c>
      <c r="F34" s="11">
        <v>1.5541376825826618</v>
      </c>
      <c r="G34" s="11">
        <v>1.7631272452489468</v>
      </c>
      <c r="H34" s="11">
        <v>0.90735427367673094</v>
      </c>
      <c r="I34" s="11">
        <v>1.5762761041325346</v>
      </c>
      <c r="J34" s="11" t="s">
        <v>141</v>
      </c>
      <c r="K34" s="11">
        <v>0.81223839990585533</v>
      </c>
    </row>
    <row r="35" spans="1:11" x14ac:dyDescent="0.35">
      <c r="A35" s="15" t="s">
        <v>61</v>
      </c>
      <c r="B35" s="11" t="s">
        <v>141</v>
      </c>
      <c r="C35" s="11" t="s">
        <v>141</v>
      </c>
      <c r="D35" s="11" t="s">
        <v>141</v>
      </c>
      <c r="E35" s="11" t="s">
        <v>141</v>
      </c>
      <c r="F35" s="11" t="s">
        <v>141</v>
      </c>
      <c r="G35" s="11" t="s">
        <v>141</v>
      </c>
      <c r="H35" s="11">
        <v>2.87897993589465</v>
      </c>
      <c r="I35" s="11" t="s">
        <v>141</v>
      </c>
      <c r="J35" s="11">
        <v>1.5136595562443018</v>
      </c>
      <c r="K35" s="11" t="s">
        <v>141</v>
      </c>
    </row>
    <row r="36" spans="1:11" x14ac:dyDescent="0.35">
      <c r="A36" s="14" t="s">
        <v>62</v>
      </c>
      <c r="B36" s="11">
        <v>3.5103923657882148</v>
      </c>
      <c r="C36" s="11">
        <v>2.8348391357137985</v>
      </c>
      <c r="D36" s="11">
        <v>5.1426412773490346</v>
      </c>
      <c r="E36" s="11">
        <v>1.4303408697792988</v>
      </c>
      <c r="F36" s="11">
        <v>1.9402687923830395</v>
      </c>
      <c r="G36" s="11">
        <v>3.7858012126061564</v>
      </c>
      <c r="H36" s="11">
        <v>1.9497078827723595</v>
      </c>
      <c r="I36" s="11">
        <v>2.0481575284685891</v>
      </c>
      <c r="J36" s="11">
        <v>3.5945228079270652</v>
      </c>
      <c r="K36" s="11">
        <v>2.4592510423139888</v>
      </c>
    </row>
    <row r="37" spans="1:11" x14ac:dyDescent="0.35">
      <c r="A37" s="15" t="s">
        <v>63</v>
      </c>
      <c r="B37" s="11">
        <v>3.1195538792082713</v>
      </c>
      <c r="C37" s="11" t="s">
        <v>141</v>
      </c>
      <c r="D37" s="11" t="s">
        <v>141</v>
      </c>
      <c r="E37" s="11" t="s">
        <v>141</v>
      </c>
      <c r="F37" s="11">
        <v>1.4299537157600006</v>
      </c>
      <c r="G37" s="11">
        <v>1.4880078023491217</v>
      </c>
      <c r="H37" s="11" t="s">
        <v>141</v>
      </c>
      <c r="I37" s="11">
        <v>1.4801829995707372</v>
      </c>
      <c r="J37" s="11">
        <v>1.3460652668268578</v>
      </c>
      <c r="K37" s="11">
        <v>1.3914300657828227</v>
      </c>
    </row>
    <row r="38" spans="1:11" x14ac:dyDescent="0.35">
      <c r="A38" s="15" t="s">
        <v>64</v>
      </c>
      <c r="B38" s="11" t="s">
        <v>141</v>
      </c>
      <c r="C38" s="11" t="s">
        <v>141</v>
      </c>
      <c r="D38" s="11" t="s">
        <v>141</v>
      </c>
      <c r="E38" s="11" t="s">
        <v>141</v>
      </c>
      <c r="F38" s="11" t="s">
        <v>141</v>
      </c>
      <c r="G38" s="11" t="s">
        <v>141</v>
      </c>
      <c r="H38" s="11" t="s">
        <v>141</v>
      </c>
      <c r="I38" s="11" t="s">
        <v>141</v>
      </c>
      <c r="J38" s="11" t="s">
        <v>141</v>
      </c>
      <c r="K38" s="11" t="s">
        <v>141</v>
      </c>
    </row>
    <row r="39" spans="1:11" x14ac:dyDescent="0.35">
      <c r="A39" s="15" t="s">
        <v>65</v>
      </c>
      <c r="B39" s="11">
        <v>3.272297789255437</v>
      </c>
      <c r="C39" s="11" t="s">
        <v>141</v>
      </c>
      <c r="D39" s="11" t="s">
        <v>141</v>
      </c>
      <c r="E39" s="11" t="s">
        <v>141</v>
      </c>
      <c r="F39" s="11" t="s">
        <v>141</v>
      </c>
      <c r="G39" s="11" t="s">
        <v>141</v>
      </c>
      <c r="H39" s="11" t="s">
        <v>141</v>
      </c>
      <c r="I39" s="11" t="s">
        <v>141</v>
      </c>
      <c r="J39" s="11" t="s">
        <v>141</v>
      </c>
      <c r="K39" s="11" t="s">
        <v>141</v>
      </c>
    </row>
    <row r="40" spans="1:11" x14ac:dyDescent="0.35">
      <c r="A40" s="15" t="s">
        <v>66</v>
      </c>
      <c r="B40" s="11">
        <v>6.4656529178036743</v>
      </c>
      <c r="C40" s="11">
        <v>11.587762758583786</v>
      </c>
      <c r="D40" s="11">
        <v>21.295338725443997</v>
      </c>
      <c r="E40" s="11">
        <v>5.7772408496820207</v>
      </c>
      <c r="F40" s="11">
        <v>5.4046284611668769</v>
      </c>
      <c r="G40" s="11">
        <v>11.45203418424699</v>
      </c>
      <c r="H40" s="11">
        <v>8.2957799675639752</v>
      </c>
      <c r="I40" s="11">
        <v>5.5619702877999551</v>
      </c>
      <c r="J40" s="11">
        <v>10.931215984914187</v>
      </c>
      <c r="K40" s="11">
        <v>6.3867624112018486</v>
      </c>
    </row>
    <row r="41" spans="1:11" x14ac:dyDescent="0.35">
      <c r="A41" s="14" t="s">
        <v>67</v>
      </c>
      <c r="B41" s="11">
        <v>3.1982934841380537</v>
      </c>
      <c r="C41" s="11">
        <v>3.3748731801196121</v>
      </c>
      <c r="D41" s="11">
        <v>3.4694102941020155</v>
      </c>
      <c r="E41" s="11">
        <v>2.6628736452654476</v>
      </c>
      <c r="F41" s="11">
        <v>2.0454485135707277</v>
      </c>
      <c r="G41" s="11">
        <v>2.3897883382815199</v>
      </c>
      <c r="H41" s="11">
        <v>3.0769951376790035</v>
      </c>
      <c r="I41" s="11">
        <v>2.1839598458503544</v>
      </c>
      <c r="J41" s="11">
        <v>2.3644467841135532</v>
      </c>
      <c r="K41" s="11">
        <v>3.4100010612962564</v>
      </c>
    </row>
    <row r="42" spans="1:11" x14ac:dyDescent="0.35">
      <c r="A42" s="15" t="s">
        <v>68</v>
      </c>
      <c r="B42" s="11">
        <v>1.9740854951176949</v>
      </c>
      <c r="C42" s="11">
        <v>2.7103123126355286</v>
      </c>
      <c r="D42" s="11">
        <v>4.7338923298959648</v>
      </c>
      <c r="E42" s="11">
        <v>4.1475263127617739</v>
      </c>
      <c r="F42" s="11">
        <v>1.560379297594189</v>
      </c>
      <c r="G42" s="11">
        <v>2.8970671272954682</v>
      </c>
      <c r="H42" s="11">
        <v>2.1109577143004374</v>
      </c>
      <c r="I42" s="11">
        <v>1.9542600715504752</v>
      </c>
      <c r="J42" s="11">
        <v>1.8188590005983929</v>
      </c>
      <c r="K42" s="11">
        <v>2.8245010364309646</v>
      </c>
    </row>
    <row r="43" spans="1:11" x14ac:dyDescent="0.35">
      <c r="A43" s="15" t="s">
        <v>69</v>
      </c>
      <c r="B43" s="11">
        <v>6.1052591719004781</v>
      </c>
      <c r="C43" s="11">
        <v>4.063227336959871</v>
      </c>
      <c r="D43" s="11">
        <v>2.9283812751347922</v>
      </c>
      <c r="E43" s="11">
        <v>6.1337704055797184</v>
      </c>
      <c r="F43" s="11">
        <v>6.3499322790864161</v>
      </c>
      <c r="G43" s="11">
        <v>0.93653664859548791</v>
      </c>
      <c r="H43" s="11">
        <v>3.5789083708226359</v>
      </c>
      <c r="I43" s="11">
        <v>6.0020278251073114</v>
      </c>
      <c r="J43" s="11">
        <v>4.3837835552256506</v>
      </c>
      <c r="K43" s="11">
        <v>9.558960709333661</v>
      </c>
    </row>
    <row r="44" spans="1:11" x14ac:dyDescent="0.35">
      <c r="A44" s="15" t="s">
        <v>70</v>
      </c>
      <c r="B44" s="11">
        <v>3.3065049092783991</v>
      </c>
      <c r="C44" s="11">
        <v>3.5537680897117094</v>
      </c>
      <c r="D44" s="11">
        <v>3.022766856222062</v>
      </c>
      <c r="E44" s="11">
        <v>1.7201286092157289</v>
      </c>
      <c r="F44" s="11">
        <v>1.6158036647185741</v>
      </c>
      <c r="G44" s="11">
        <v>2.3865826804303154</v>
      </c>
      <c r="H44" s="11">
        <v>3.440665425169172</v>
      </c>
      <c r="I44" s="11">
        <v>1.6642145657021539</v>
      </c>
      <c r="J44" s="11">
        <v>2.3001176000720855</v>
      </c>
      <c r="K44" s="11">
        <v>2.6518650774417707</v>
      </c>
    </row>
    <row r="45" spans="1:11" x14ac:dyDescent="0.35">
      <c r="A45" s="14" t="s">
        <v>71</v>
      </c>
      <c r="B45" s="11">
        <v>1.6529102684313237</v>
      </c>
      <c r="C45" s="11">
        <v>0.55446932267642268</v>
      </c>
      <c r="D45" s="11" t="s">
        <v>141</v>
      </c>
      <c r="E45" s="11">
        <v>1.6776811810591015</v>
      </c>
      <c r="F45" s="11">
        <v>0.80253683495714367</v>
      </c>
      <c r="G45" s="11">
        <v>2.0298099853632161</v>
      </c>
      <c r="H45" s="11">
        <v>0.51673749197268282</v>
      </c>
      <c r="I45" s="11">
        <v>1.0922414000617802</v>
      </c>
      <c r="J45" s="11">
        <v>0.84329943407663177</v>
      </c>
      <c r="K45" s="11">
        <v>1.0552720282369403</v>
      </c>
    </row>
    <row r="46" spans="1:11" x14ac:dyDescent="0.35">
      <c r="A46" s="15" t="s">
        <v>72</v>
      </c>
      <c r="B46" s="11">
        <v>1.0980017666035069</v>
      </c>
      <c r="C46" s="11" t="s">
        <v>141</v>
      </c>
      <c r="D46" s="11" t="s">
        <v>141</v>
      </c>
      <c r="E46" s="11">
        <v>4.3156893908478438</v>
      </c>
      <c r="F46" s="11" t="s">
        <v>141</v>
      </c>
      <c r="G46" s="11">
        <v>1.0982859587074751</v>
      </c>
      <c r="H46" s="11">
        <v>1.1628355903206127</v>
      </c>
      <c r="I46" s="11">
        <v>1.0870123093036976</v>
      </c>
      <c r="J46" s="11">
        <v>1.1949684235923321</v>
      </c>
      <c r="K46" s="11">
        <v>1.0079132188845583</v>
      </c>
    </row>
    <row r="47" spans="1:11" x14ac:dyDescent="0.35">
      <c r="A47" s="15" t="s">
        <v>73</v>
      </c>
      <c r="B47" s="11">
        <v>2.9568356115154035</v>
      </c>
      <c r="C47" s="11">
        <v>1.9611802075293998</v>
      </c>
      <c r="D47" s="11" t="s">
        <v>141</v>
      </c>
      <c r="E47" s="11">
        <v>1.1490312913536116</v>
      </c>
      <c r="F47" s="11">
        <v>1.0459764733917323</v>
      </c>
      <c r="G47" s="11">
        <v>0.87617508133750066</v>
      </c>
      <c r="H47" s="11" t="s">
        <v>141</v>
      </c>
      <c r="I47" s="11">
        <v>1.1538995658692</v>
      </c>
      <c r="J47" s="11" t="s">
        <v>141</v>
      </c>
      <c r="K47" s="11" t="s">
        <v>141</v>
      </c>
    </row>
    <row r="48" spans="1:11" x14ac:dyDescent="0.35">
      <c r="A48" s="15" t="s">
        <v>74</v>
      </c>
      <c r="B48" s="11" t="s">
        <v>141</v>
      </c>
      <c r="C48" s="11" t="s">
        <v>141</v>
      </c>
      <c r="D48" s="11" t="s">
        <v>141</v>
      </c>
      <c r="E48" s="11" t="s">
        <v>141</v>
      </c>
      <c r="F48" s="11">
        <v>5.47439120312543</v>
      </c>
      <c r="G48" s="11">
        <v>11.080949099241908</v>
      </c>
      <c r="H48" s="11" t="s">
        <v>141</v>
      </c>
      <c r="I48" s="11">
        <v>3.304292275994368</v>
      </c>
      <c r="J48" s="11">
        <v>4.1869865086116045</v>
      </c>
      <c r="K48" s="11">
        <v>7.3418268256188126</v>
      </c>
    </row>
    <row r="49" spans="1:11" x14ac:dyDescent="0.35">
      <c r="A49" s="15" t="s">
        <v>75</v>
      </c>
      <c r="B49" s="11" t="s">
        <v>141</v>
      </c>
      <c r="C49" s="11" t="s">
        <v>141</v>
      </c>
      <c r="D49" s="11" t="s">
        <v>141</v>
      </c>
      <c r="E49" s="11" t="s">
        <v>141</v>
      </c>
      <c r="F49" s="11" t="s">
        <v>141</v>
      </c>
      <c r="G49" s="11">
        <v>4.4077455476255736</v>
      </c>
      <c r="H49" s="11">
        <v>1.5386222238443079</v>
      </c>
      <c r="I49" s="11">
        <v>1.5850725742993979</v>
      </c>
      <c r="J49" s="11">
        <v>1.5279901559517093</v>
      </c>
      <c r="K49" s="11">
        <v>1.7701961690384633</v>
      </c>
    </row>
    <row r="50" spans="1:11" x14ac:dyDescent="0.35">
      <c r="A50" s="15" t="s">
        <v>76</v>
      </c>
      <c r="B50" s="11">
        <v>1.2507398322081253</v>
      </c>
      <c r="C50" s="11" t="s">
        <v>141</v>
      </c>
      <c r="D50" s="11" t="s">
        <v>141</v>
      </c>
      <c r="E50" s="11">
        <v>1.2313224854031486</v>
      </c>
      <c r="F50" s="11" t="s">
        <v>141</v>
      </c>
      <c r="G50" s="11" t="s">
        <v>141</v>
      </c>
      <c r="H50" s="11" t="s">
        <v>141</v>
      </c>
      <c r="I50" s="11" t="s">
        <v>141</v>
      </c>
      <c r="J50" s="11" t="s">
        <v>141</v>
      </c>
      <c r="K50" s="11" t="s">
        <v>141</v>
      </c>
    </row>
    <row r="51" spans="1:11" x14ac:dyDescent="0.35">
      <c r="A51" s="15" t="s">
        <v>77</v>
      </c>
      <c r="B51" s="11">
        <v>17.293231105236188</v>
      </c>
      <c r="C51" s="11" t="s">
        <v>141</v>
      </c>
      <c r="D51" s="11" t="s">
        <v>141</v>
      </c>
      <c r="E51" s="11" t="s">
        <v>141</v>
      </c>
      <c r="F51" s="11">
        <v>10.436972478484019</v>
      </c>
      <c r="G51" s="11" t="s">
        <v>141</v>
      </c>
      <c r="H51" s="11" t="s">
        <v>141</v>
      </c>
      <c r="I51" s="11" t="s">
        <v>141</v>
      </c>
      <c r="J51" s="11" t="s">
        <v>141</v>
      </c>
      <c r="K51" s="11" t="s">
        <v>141</v>
      </c>
    </row>
    <row r="52" spans="1:11" x14ac:dyDescent="0.35">
      <c r="A52" s="14" t="s">
        <v>78</v>
      </c>
      <c r="B52" s="11" t="s">
        <v>141</v>
      </c>
      <c r="C52" s="11">
        <v>0.25287042826758038</v>
      </c>
      <c r="D52" s="11">
        <v>0.33391983689987698</v>
      </c>
      <c r="E52" s="11">
        <v>0.32285129996988954</v>
      </c>
      <c r="F52" s="11" t="s">
        <v>141</v>
      </c>
      <c r="G52" s="11" t="s">
        <v>141</v>
      </c>
      <c r="H52" s="11">
        <v>0.16276107367811299</v>
      </c>
      <c r="I52" s="11">
        <v>0.15635749972186924</v>
      </c>
      <c r="J52" s="11">
        <v>7.5925751926174623E-2</v>
      </c>
      <c r="K52" s="11">
        <v>0.29921361213401304</v>
      </c>
    </row>
    <row r="53" spans="1:11" x14ac:dyDescent="0.35">
      <c r="A53" s="15" t="s">
        <v>79</v>
      </c>
      <c r="B53" s="11" t="s">
        <v>141</v>
      </c>
      <c r="C53" s="11">
        <v>2.0627748926907206</v>
      </c>
      <c r="D53" s="11" t="s">
        <v>141</v>
      </c>
      <c r="E53" s="11" t="s">
        <v>141</v>
      </c>
      <c r="F53" s="11" t="s">
        <v>141</v>
      </c>
      <c r="G53" s="11" t="s">
        <v>141</v>
      </c>
      <c r="H53" s="11" t="s">
        <v>141</v>
      </c>
      <c r="I53" s="11">
        <v>0.98027078181655858</v>
      </c>
      <c r="J53" s="11" t="s">
        <v>141</v>
      </c>
      <c r="K53" s="11" t="s">
        <v>141</v>
      </c>
    </row>
    <row r="54" spans="1:11" x14ac:dyDescent="0.35">
      <c r="A54" s="15" t="s">
        <v>80</v>
      </c>
      <c r="B54" s="11" t="s">
        <v>141</v>
      </c>
      <c r="C54" s="11" t="s">
        <v>141</v>
      </c>
      <c r="D54" s="11" t="s">
        <v>141</v>
      </c>
      <c r="E54" s="11">
        <v>2.8199767027365703</v>
      </c>
      <c r="F54" s="11" t="s">
        <v>141</v>
      </c>
      <c r="G54" s="11" t="s">
        <v>141</v>
      </c>
      <c r="H54" s="11" t="s">
        <v>141</v>
      </c>
      <c r="I54" s="11">
        <v>2.8071676833970596</v>
      </c>
      <c r="J54" s="11" t="s">
        <v>141</v>
      </c>
      <c r="K54" s="11" t="s">
        <v>141</v>
      </c>
    </row>
    <row r="55" spans="1:11" x14ac:dyDescent="0.35">
      <c r="A55" s="15" t="s">
        <v>81</v>
      </c>
      <c r="B55" s="11" t="s">
        <v>141</v>
      </c>
      <c r="C55" s="11" t="s">
        <v>141</v>
      </c>
      <c r="D55" s="11">
        <v>0.50148948095770784</v>
      </c>
      <c r="E55" s="11" t="s">
        <v>141</v>
      </c>
      <c r="F55" s="11" t="s">
        <v>141</v>
      </c>
      <c r="G55" s="11" t="s">
        <v>141</v>
      </c>
      <c r="H55" s="11" t="s">
        <v>141</v>
      </c>
      <c r="I55" s="11" t="s">
        <v>141</v>
      </c>
      <c r="J55" s="11">
        <v>0.23744027707760287</v>
      </c>
      <c r="K55" s="11">
        <v>0.49124389168770122</v>
      </c>
    </row>
    <row r="56" spans="1:11" x14ac:dyDescent="0.35">
      <c r="A56" s="15" t="s">
        <v>82</v>
      </c>
      <c r="B56" s="11" t="s">
        <v>141</v>
      </c>
      <c r="C56" s="11" t="s">
        <v>141</v>
      </c>
      <c r="D56" s="11">
        <v>0.15452562146184037</v>
      </c>
      <c r="E56" s="11">
        <v>0.43816949505149122</v>
      </c>
      <c r="F56" s="11" t="s">
        <v>141</v>
      </c>
      <c r="G56" s="11" t="s">
        <v>141</v>
      </c>
      <c r="H56" s="11">
        <v>0.29164458590706271</v>
      </c>
      <c r="I56" s="11" t="s">
        <v>141</v>
      </c>
      <c r="J56" s="11" t="s">
        <v>141</v>
      </c>
      <c r="K56" s="11">
        <v>0.13111462260639423</v>
      </c>
    </row>
    <row r="57" spans="1:11" x14ac:dyDescent="0.35">
      <c r="A57" s="15" t="s">
        <v>83</v>
      </c>
      <c r="B57" s="11" t="s">
        <v>141</v>
      </c>
      <c r="C57" s="11">
        <v>6.3583406604928623</v>
      </c>
      <c r="D57" s="11">
        <v>6.6094139689573481</v>
      </c>
      <c r="E57" s="11" t="s">
        <v>141</v>
      </c>
      <c r="F57" s="11" t="s">
        <v>141</v>
      </c>
      <c r="G57" s="11" t="s">
        <v>141</v>
      </c>
      <c r="H57" s="11" t="s">
        <v>141</v>
      </c>
      <c r="I57" s="11" t="s">
        <v>141</v>
      </c>
      <c r="J57" s="11" t="s">
        <v>141</v>
      </c>
      <c r="K57" s="11">
        <v>2.9854423058151971</v>
      </c>
    </row>
    <row r="58" spans="1:11" x14ac:dyDescent="0.35">
      <c r="A58" s="14" t="s">
        <v>84</v>
      </c>
      <c r="B58" s="11">
        <v>0.77343152169384333</v>
      </c>
      <c r="C58" s="11">
        <v>0.36335099261994447</v>
      </c>
      <c r="D58" s="11">
        <v>0.1185595287775059</v>
      </c>
      <c r="E58" s="11">
        <v>0.57814045187244156</v>
      </c>
      <c r="F58" s="11">
        <v>0.1147191359252024</v>
      </c>
      <c r="G58" s="11">
        <v>0.22263499284203775</v>
      </c>
      <c r="H58" s="11">
        <v>0.25496036688972479</v>
      </c>
      <c r="I58" s="11">
        <v>0.23872209611724038</v>
      </c>
      <c r="J58" s="11">
        <v>0.32984392237283405</v>
      </c>
      <c r="K58" s="11">
        <v>0.54661562051292323</v>
      </c>
    </row>
    <row r="59" spans="1:11" x14ac:dyDescent="0.35">
      <c r="A59" s="15" t="s">
        <v>85</v>
      </c>
      <c r="B59" s="11">
        <v>0.90218828437351817</v>
      </c>
      <c r="C59" s="11">
        <v>0.88402189560854738</v>
      </c>
      <c r="D59" s="11">
        <v>0.85966138794546121</v>
      </c>
      <c r="E59" s="11">
        <v>2.0871044336547411</v>
      </c>
      <c r="F59" s="11" t="s">
        <v>141</v>
      </c>
      <c r="G59" s="11" t="s">
        <v>141</v>
      </c>
      <c r="H59" s="11" t="s">
        <v>141</v>
      </c>
      <c r="I59" s="11">
        <v>1.2201150269873327</v>
      </c>
      <c r="J59" s="11" t="s">
        <v>141</v>
      </c>
      <c r="K59" s="11" t="s">
        <v>141</v>
      </c>
    </row>
    <row r="60" spans="1:11" x14ac:dyDescent="0.35">
      <c r="A60" s="15" t="s">
        <v>86</v>
      </c>
      <c r="B60" s="11">
        <v>0.75196794045931692</v>
      </c>
      <c r="C60" s="11">
        <v>0.2806904976669512</v>
      </c>
      <c r="D60" s="11" t="s">
        <v>141</v>
      </c>
      <c r="E60" s="11">
        <v>0.39010932014151029</v>
      </c>
      <c r="F60" s="11">
        <v>0.12958371426198251</v>
      </c>
      <c r="G60" s="11">
        <v>0.24764147268694947</v>
      </c>
      <c r="H60" s="11">
        <v>0.28254961019064934</v>
      </c>
      <c r="I60" s="11">
        <v>0.13230404900740431</v>
      </c>
      <c r="J60" s="11">
        <v>0.3661117521144503</v>
      </c>
      <c r="K60" s="11">
        <v>0.60757770163819091</v>
      </c>
    </row>
    <row r="61" spans="1:11" x14ac:dyDescent="0.35">
      <c r="A61" s="14" t="s">
        <v>87</v>
      </c>
      <c r="B61" s="11">
        <v>8.1175138117909622</v>
      </c>
      <c r="C61" s="11">
        <v>7.3973992167127633</v>
      </c>
      <c r="D61" s="11">
        <v>7.5080737083606897</v>
      </c>
      <c r="E61" s="11">
        <v>8.2915225985019596</v>
      </c>
      <c r="F61" s="11">
        <v>6.0802462869285989</v>
      </c>
      <c r="G61" s="11">
        <v>9.0522459103006732</v>
      </c>
      <c r="H61" s="11">
        <v>7.961713059952519</v>
      </c>
      <c r="I61" s="11">
        <v>7.9342263902032117</v>
      </c>
      <c r="J61" s="11">
        <v>9.2802668556211234</v>
      </c>
      <c r="K61" s="11">
        <v>7.0498224486392891</v>
      </c>
    </row>
    <row r="62" spans="1:11" x14ac:dyDescent="0.35">
      <c r="A62" s="15" t="s">
        <v>88</v>
      </c>
      <c r="B62" s="11">
        <v>16.211673222115977</v>
      </c>
      <c r="C62" s="11">
        <v>15.290199592340517</v>
      </c>
      <c r="D62" s="11">
        <v>14.53779415810965</v>
      </c>
      <c r="E62" s="11">
        <v>11.819570075477456</v>
      </c>
      <c r="F62" s="11">
        <v>9.7606057789354441</v>
      </c>
      <c r="G62" s="11">
        <v>15.469012678015222</v>
      </c>
      <c r="H62" s="11">
        <v>10.871318793623468</v>
      </c>
      <c r="I62" s="11">
        <v>16.061396083620831</v>
      </c>
      <c r="J62" s="11">
        <v>13.896152117156829</v>
      </c>
      <c r="K62" s="11">
        <v>13.699440202549086</v>
      </c>
    </row>
    <row r="63" spans="1:11" x14ac:dyDescent="0.35">
      <c r="A63" s="15" t="s">
        <v>89</v>
      </c>
      <c r="B63" s="11">
        <v>7.7769024657195125</v>
      </c>
      <c r="C63" s="11">
        <v>2.5242904993245205</v>
      </c>
      <c r="D63" s="11">
        <v>2.4380641897766195</v>
      </c>
      <c r="E63" s="11">
        <v>2.3188699555155452</v>
      </c>
      <c r="F63" s="11" t="s">
        <v>141</v>
      </c>
      <c r="G63" s="11">
        <v>2.0531931004355521</v>
      </c>
      <c r="H63" s="11">
        <v>4.0703978259389899</v>
      </c>
      <c r="I63" s="11">
        <v>2.1498431582247797</v>
      </c>
      <c r="J63" s="11">
        <v>4.6938116760787976</v>
      </c>
      <c r="K63" s="11">
        <v>4.3262088077667267</v>
      </c>
    </row>
    <row r="64" spans="1:11" x14ac:dyDescent="0.35">
      <c r="A64" s="15" t="s">
        <v>90</v>
      </c>
      <c r="B64" s="11" t="s">
        <v>141</v>
      </c>
      <c r="C64" s="11">
        <v>13.97012164319727</v>
      </c>
      <c r="D64" s="11" t="s">
        <v>141</v>
      </c>
      <c r="E64" s="11" t="s">
        <v>141</v>
      </c>
      <c r="F64" s="11" t="s">
        <v>141</v>
      </c>
      <c r="G64" s="11" t="s">
        <v>141</v>
      </c>
      <c r="H64" s="11" t="s">
        <v>141</v>
      </c>
      <c r="I64" s="11">
        <v>12.051475253207869</v>
      </c>
      <c r="J64" s="11" t="s">
        <v>141</v>
      </c>
      <c r="K64" s="11" t="s">
        <v>141</v>
      </c>
    </row>
    <row r="65" spans="1:11" x14ac:dyDescent="0.35">
      <c r="A65" s="15" t="s">
        <v>91</v>
      </c>
      <c r="B65" s="11">
        <v>1.7968471752547406</v>
      </c>
      <c r="C65" s="11" t="s">
        <v>141</v>
      </c>
      <c r="D65" s="11">
        <v>5.5213671438734746</v>
      </c>
      <c r="E65" s="11">
        <v>11.552909750708352</v>
      </c>
      <c r="F65" s="11">
        <v>8.0022513816404519</v>
      </c>
      <c r="G65" s="11">
        <v>12.724367166447653</v>
      </c>
      <c r="H65" s="11">
        <v>19.43500664454568</v>
      </c>
      <c r="I65" s="11">
        <v>7.4659412406200172</v>
      </c>
      <c r="J65" s="11">
        <v>21.804920836221473</v>
      </c>
      <c r="K65" s="11">
        <v>1.8646457403392251</v>
      </c>
    </row>
    <row r="66" spans="1:11" x14ac:dyDescent="0.35">
      <c r="A66" s="15" t="s">
        <v>92</v>
      </c>
      <c r="B66" s="11" t="s">
        <v>141</v>
      </c>
      <c r="C66" s="11" t="s">
        <v>141</v>
      </c>
      <c r="D66" s="11" t="s">
        <v>141</v>
      </c>
      <c r="E66" s="11">
        <v>71.689277397935598</v>
      </c>
      <c r="F66" s="11" t="s">
        <v>141</v>
      </c>
      <c r="G66" s="11">
        <v>23.254419958820417</v>
      </c>
      <c r="H66" s="11">
        <v>30.877546544808276</v>
      </c>
      <c r="I66" s="11" t="s">
        <v>141</v>
      </c>
      <c r="J66" s="11">
        <v>21.763410182493331</v>
      </c>
      <c r="K66" s="11" t="s">
        <v>141</v>
      </c>
    </row>
    <row r="67" spans="1:11" x14ac:dyDescent="0.35">
      <c r="A67" s="15" t="s">
        <v>93</v>
      </c>
      <c r="B67" s="11">
        <v>2.2066718933562632</v>
      </c>
      <c r="C67" s="11">
        <v>2.1911543153318611</v>
      </c>
      <c r="D67" s="11" t="s">
        <v>141</v>
      </c>
      <c r="E67" s="11">
        <v>1.2006111033109097</v>
      </c>
      <c r="F67" s="11">
        <v>2.2917537251011484</v>
      </c>
      <c r="G67" s="11">
        <v>4.1352658917652994</v>
      </c>
      <c r="H67" s="11">
        <v>6.167598991418382</v>
      </c>
      <c r="I67" s="11">
        <v>0.90234395541230106</v>
      </c>
      <c r="J67" s="11">
        <v>3.9475076313834649</v>
      </c>
      <c r="K67" s="11">
        <v>3.6173134610280675</v>
      </c>
    </row>
    <row r="68" spans="1:11" x14ac:dyDescent="0.35">
      <c r="A68" s="15" t="s">
        <v>94</v>
      </c>
      <c r="B68" s="11">
        <v>1.3052874393771299</v>
      </c>
      <c r="C68" s="11" t="s">
        <v>141</v>
      </c>
      <c r="D68" s="11">
        <v>3.6520010301367236</v>
      </c>
      <c r="E68" s="11">
        <v>3.679596935391293</v>
      </c>
      <c r="F68" s="11">
        <v>3.5011897698742187</v>
      </c>
      <c r="G68" s="11">
        <v>1.142617267248071</v>
      </c>
      <c r="H68" s="11">
        <v>2.7683001410440347</v>
      </c>
      <c r="I68" s="11" t="s">
        <v>141</v>
      </c>
      <c r="J68" s="11">
        <v>4.3535454182571387</v>
      </c>
      <c r="K68" s="11" t="s">
        <v>141</v>
      </c>
    </row>
    <row r="69" spans="1:11" x14ac:dyDescent="0.35">
      <c r="A69" s="15" t="s">
        <v>95</v>
      </c>
      <c r="B69" s="11" t="s">
        <v>141</v>
      </c>
      <c r="C69" s="11">
        <v>1.7161221147004959</v>
      </c>
      <c r="D69" s="11" t="s">
        <v>141</v>
      </c>
      <c r="E69" s="11">
        <v>1.5868450895234061</v>
      </c>
      <c r="F69" s="11">
        <v>1.6155932496675824</v>
      </c>
      <c r="G69" s="11" t="s">
        <v>141</v>
      </c>
      <c r="H69" s="11" t="s">
        <v>141</v>
      </c>
      <c r="I69" s="11" t="s">
        <v>141</v>
      </c>
      <c r="J69" s="11">
        <v>1.014023436147899</v>
      </c>
      <c r="K69" s="11">
        <v>2.1533440661064485</v>
      </c>
    </row>
    <row r="70" spans="1:11" x14ac:dyDescent="0.35">
      <c r="A70" s="14" t="s">
        <v>96</v>
      </c>
      <c r="B70" s="11" t="s">
        <v>141</v>
      </c>
      <c r="C70" s="11" t="s">
        <v>141</v>
      </c>
      <c r="D70" s="11">
        <v>0.96042473745402979</v>
      </c>
      <c r="E70" s="11" t="s">
        <v>141</v>
      </c>
      <c r="F70" s="11">
        <v>0.89698079250369811</v>
      </c>
      <c r="G70" s="11" t="s">
        <v>141</v>
      </c>
      <c r="H70" s="11" t="s">
        <v>141</v>
      </c>
      <c r="I70" s="11" t="s">
        <v>141</v>
      </c>
      <c r="J70" s="11">
        <v>0.50494858784954089</v>
      </c>
      <c r="K70" s="11" t="s">
        <v>141</v>
      </c>
    </row>
    <row r="71" spans="1:11" x14ac:dyDescent="0.35">
      <c r="A71" s="15" t="s">
        <v>97</v>
      </c>
      <c r="B71" s="11" t="s">
        <v>141</v>
      </c>
      <c r="C71" s="11" t="s">
        <v>141</v>
      </c>
      <c r="D71" s="11" t="s">
        <v>141</v>
      </c>
      <c r="E71" s="11" t="s">
        <v>141</v>
      </c>
      <c r="F71" s="11" t="s">
        <v>141</v>
      </c>
      <c r="G71" s="11" t="s">
        <v>141</v>
      </c>
      <c r="H71" s="11" t="s">
        <v>141</v>
      </c>
      <c r="I71" s="11" t="s">
        <v>141</v>
      </c>
      <c r="J71" s="11" t="s">
        <v>141</v>
      </c>
      <c r="K71" s="11" t="s">
        <v>141</v>
      </c>
    </row>
    <row r="72" spans="1:11" x14ac:dyDescent="0.35">
      <c r="A72" s="15" t="s">
        <v>98</v>
      </c>
      <c r="B72" s="11" t="s">
        <v>141</v>
      </c>
      <c r="C72" s="11" t="s">
        <v>141</v>
      </c>
      <c r="D72" s="11" t="s">
        <v>141</v>
      </c>
      <c r="E72" s="11" t="s">
        <v>141</v>
      </c>
      <c r="F72" s="11" t="s">
        <v>141</v>
      </c>
      <c r="G72" s="11" t="s">
        <v>141</v>
      </c>
      <c r="H72" s="11" t="s">
        <v>141</v>
      </c>
      <c r="I72" s="11" t="s">
        <v>141</v>
      </c>
      <c r="J72" s="11" t="s">
        <v>141</v>
      </c>
      <c r="K72" s="11" t="s">
        <v>141</v>
      </c>
    </row>
    <row r="73" spans="1:11" x14ac:dyDescent="0.35">
      <c r="A73" s="15" t="s">
        <v>99</v>
      </c>
      <c r="B73" s="11" t="s">
        <v>141</v>
      </c>
      <c r="C73" s="11" t="s">
        <v>141</v>
      </c>
      <c r="D73" s="11" t="s">
        <v>141</v>
      </c>
      <c r="E73" s="11" t="s">
        <v>141</v>
      </c>
      <c r="F73" s="11" t="s">
        <v>141</v>
      </c>
      <c r="G73" s="11" t="s">
        <v>141</v>
      </c>
      <c r="H73" s="11" t="s">
        <v>141</v>
      </c>
      <c r="I73" s="11" t="s">
        <v>141</v>
      </c>
      <c r="J73" s="11" t="s">
        <v>141</v>
      </c>
      <c r="K73" s="11" t="s">
        <v>141</v>
      </c>
    </row>
    <row r="74" spans="1:11" x14ac:dyDescent="0.35">
      <c r="A74" s="15" t="s">
        <v>100</v>
      </c>
      <c r="B74" s="11" t="s">
        <v>141</v>
      </c>
      <c r="C74" s="11" t="s">
        <v>141</v>
      </c>
      <c r="D74" s="11" t="s">
        <v>141</v>
      </c>
      <c r="E74" s="11" t="s">
        <v>141</v>
      </c>
      <c r="F74" s="11" t="s">
        <v>141</v>
      </c>
      <c r="G74" s="11" t="s">
        <v>141</v>
      </c>
      <c r="H74" s="11" t="s">
        <v>141</v>
      </c>
      <c r="I74" s="11" t="s">
        <v>141</v>
      </c>
      <c r="J74" s="11" t="s">
        <v>141</v>
      </c>
      <c r="K74" s="11" t="s">
        <v>141</v>
      </c>
    </row>
    <row r="75" spans="1:11" x14ac:dyDescent="0.35">
      <c r="A75" s="15" t="s">
        <v>101</v>
      </c>
      <c r="B75" s="11" t="s">
        <v>141</v>
      </c>
      <c r="C75" s="11" t="s">
        <v>141</v>
      </c>
      <c r="D75" s="11">
        <v>2.069942940402703</v>
      </c>
      <c r="E75" s="11" t="s">
        <v>141</v>
      </c>
      <c r="F75" s="11">
        <v>1.9655217936632776</v>
      </c>
      <c r="G75" s="11" t="s">
        <v>141</v>
      </c>
      <c r="H75" s="11" t="s">
        <v>141</v>
      </c>
      <c r="I75" s="11" t="s">
        <v>141</v>
      </c>
      <c r="J75" s="11">
        <v>1.2011735419611476</v>
      </c>
      <c r="K75" s="11" t="s">
        <v>141</v>
      </c>
    </row>
    <row r="76" spans="1:11" x14ac:dyDescent="0.35">
      <c r="A76" s="15" t="s">
        <v>102</v>
      </c>
      <c r="B76" s="11" t="s">
        <v>141</v>
      </c>
      <c r="C76" s="11" t="s">
        <v>141</v>
      </c>
      <c r="D76" s="11" t="s">
        <v>141</v>
      </c>
      <c r="E76" s="11" t="s">
        <v>141</v>
      </c>
      <c r="F76" s="11" t="s">
        <v>141</v>
      </c>
      <c r="G76" s="11" t="s">
        <v>141</v>
      </c>
      <c r="H76" s="11" t="s">
        <v>141</v>
      </c>
      <c r="I76" s="11" t="s">
        <v>141</v>
      </c>
      <c r="J76" s="11" t="s">
        <v>141</v>
      </c>
      <c r="K76" s="11" t="s">
        <v>141</v>
      </c>
    </row>
    <row r="77" spans="1:11" x14ac:dyDescent="0.35">
      <c r="A77" s="15" t="s">
        <v>103</v>
      </c>
      <c r="B77" s="11" t="s">
        <v>141</v>
      </c>
      <c r="C77" s="11" t="s">
        <v>141</v>
      </c>
      <c r="D77" s="11" t="s">
        <v>141</v>
      </c>
      <c r="E77" s="11" t="s">
        <v>141</v>
      </c>
      <c r="F77" s="11" t="s">
        <v>141</v>
      </c>
      <c r="G77" s="11" t="s">
        <v>141</v>
      </c>
      <c r="H77" s="11" t="s">
        <v>141</v>
      </c>
      <c r="I77" s="11" t="s">
        <v>141</v>
      </c>
      <c r="J77" s="11" t="s">
        <v>141</v>
      </c>
      <c r="K77" s="11" t="s">
        <v>141</v>
      </c>
    </row>
    <row r="78" spans="1:11" x14ac:dyDescent="0.35">
      <c r="A78" s="14" t="s">
        <v>104</v>
      </c>
      <c r="B78" s="11" t="s">
        <v>141</v>
      </c>
      <c r="C78" s="11" t="s">
        <v>141</v>
      </c>
      <c r="D78" s="11" t="s">
        <v>141</v>
      </c>
      <c r="E78" s="11">
        <v>0.46050748233680983</v>
      </c>
      <c r="F78" s="11" t="s">
        <v>141</v>
      </c>
      <c r="G78" s="11" t="s">
        <v>141</v>
      </c>
      <c r="H78" s="11" t="s">
        <v>141</v>
      </c>
      <c r="I78" s="11" t="s">
        <v>141</v>
      </c>
      <c r="J78" s="11" t="s">
        <v>141</v>
      </c>
      <c r="K78" s="11" t="s">
        <v>141</v>
      </c>
    </row>
    <row r="79" spans="1:11" x14ac:dyDescent="0.35">
      <c r="A79" s="15" t="s">
        <v>105</v>
      </c>
      <c r="B79" s="11" t="s">
        <v>141</v>
      </c>
      <c r="C79" s="11" t="s">
        <v>141</v>
      </c>
      <c r="D79" s="11" t="s">
        <v>141</v>
      </c>
      <c r="E79" s="11">
        <v>0.47353622809760254</v>
      </c>
      <c r="F79" s="11" t="s">
        <v>141</v>
      </c>
      <c r="G79" s="11" t="s">
        <v>141</v>
      </c>
      <c r="H79" s="11" t="s">
        <v>141</v>
      </c>
      <c r="I79" s="11" t="s">
        <v>141</v>
      </c>
      <c r="J79" s="11" t="s">
        <v>141</v>
      </c>
      <c r="K79" s="11" t="s">
        <v>141</v>
      </c>
    </row>
    <row r="80" spans="1:11" x14ac:dyDescent="0.35">
      <c r="A80" s="15" t="s">
        <v>106</v>
      </c>
      <c r="B80" s="11" t="s">
        <v>141</v>
      </c>
      <c r="C80" s="11" t="s">
        <v>141</v>
      </c>
      <c r="D80" s="11" t="s">
        <v>141</v>
      </c>
      <c r="E80" s="11" t="s">
        <v>141</v>
      </c>
      <c r="F80" s="11" t="s">
        <v>141</v>
      </c>
      <c r="G80" s="11" t="s">
        <v>141</v>
      </c>
      <c r="H80" s="11" t="s">
        <v>141</v>
      </c>
      <c r="I80" s="11" t="s">
        <v>141</v>
      </c>
      <c r="J80" s="11" t="s">
        <v>141</v>
      </c>
      <c r="K80" s="11" t="s">
        <v>141</v>
      </c>
    </row>
    <row r="81" spans="1:11" x14ac:dyDescent="0.35">
      <c r="A81" s="15" t="s">
        <v>107</v>
      </c>
      <c r="B81" s="11" t="s">
        <v>141</v>
      </c>
      <c r="C81" s="11" t="s">
        <v>141</v>
      </c>
      <c r="D81" s="11" t="s">
        <v>141</v>
      </c>
      <c r="E81" s="11">
        <v>0.74530155615779925</v>
      </c>
      <c r="F81" s="11" t="s">
        <v>141</v>
      </c>
      <c r="G81" s="11" t="s">
        <v>141</v>
      </c>
      <c r="H81" s="11" t="s">
        <v>141</v>
      </c>
      <c r="I81" s="11" t="s">
        <v>141</v>
      </c>
      <c r="J81" s="11" t="s">
        <v>141</v>
      </c>
      <c r="K81" s="11" t="s">
        <v>141</v>
      </c>
    </row>
    <row r="82" spans="1:11" x14ac:dyDescent="0.35">
      <c r="A82" s="14" t="s">
        <v>108</v>
      </c>
      <c r="B82" s="11">
        <v>0.46520253973457321</v>
      </c>
      <c r="C82" s="11" t="s">
        <v>141</v>
      </c>
      <c r="D82" s="11">
        <v>0.93934776832842615</v>
      </c>
      <c r="E82" s="11">
        <v>0.95950333672944932</v>
      </c>
      <c r="F82" s="11">
        <v>0.93084191761888846</v>
      </c>
      <c r="G82" s="11">
        <v>0.47318043401268728</v>
      </c>
      <c r="H82" s="11">
        <v>0.94249681812918484</v>
      </c>
      <c r="I82" s="11">
        <v>0.91826455341760771</v>
      </c>
      <c r="J82" s="11" t="s">
        <v>141</v>
      </c>
      <c r="K82" s="11">
        <v>0.47360701200425226</v>
      </c>
    </row>
    <row r="83" spans="1:11" x14ac:dyDescent="0.35">
      <c r="A83" s="15" t="s">
        <v>109</v>
      </c>
      <c r="B83" s="11" t="s">
        <v>141</v>
      </c>
      <c r="C83" s="11" t="s">
        <v>141</v>
      </c>
      <c r="D83" s="11">
        <v>2.5275263254150211</v>
      </c>
      <c r="E83" s="11">
        <v>2.7757931524732227</v>
      </c>
      <c r="F83" s="11">
        <v>4.6895919974430678</v>
      </c>
      <c r="G83" s="11" t="s">
        <v>141</v>
      </c>
      <c r="H83" s="11">
        <v>2.7416173244410116</v>
      </c>
      <c r="I83" s="11">
        <v>5.5993191459701173</v>
      </c>
      <c r="J83" s="11" t="s">
        <v>141</v>
      </c>
      <c r="K83" s="11" t="s">
        <v>141</v>
      </c>
    </row>
    <row r="84" spans="1:11" x14ac:dyDescent="0.35">
      <c r="A84" s="15" t="s">
        <v>110</v>
      </c>
      <c r="B84" s="11">
        <v>0.59367724607844785</v>
      </c>
      <c r="C84" s="11" t="s">
        <v>141</v>
      </c>
      <c r="D84" s="11">
        <v>0.57686988765016645</v>
      </c>
      <c r="E84" s="11">
        <v>0.57999448405065435</v>
      </c>
      <c r="F84" s="11" t="s">
        <v>141</v>
      </c>
      <c r="G84" s="11">
        <v>0.57833611537243712</v>
      </c>
      <c r="H84" s="11">
        <v>0.56906293671332486</v>
      </c>
      <c r="I84" s="11" t="s">
        <v>141</v>
      </c>
      <c r="J84" s="11" t="s">
        <v>141</v>
      </c>
      <c r="K84" s="11">
        <v>0.58485454056139274</v>
      </c>
    </row>
    <row r="85" spans="1:11" x14ac:dyDescent="0.35">
      <c r="A85" s="14" t="s">
        <v>111</v>
      </c>
      <c r="B85" s="11" t="s">
        <v>141</v>
      </c>
      <c r="C85" s="11">
        <v>0.20068588192422396</v>
      </c>
      <c r="D85" s="11" t="s">
        <v>141</v>
      </c>
      <c r="E85" s="11">
        <v>9.855524330419467E-2</v>
      </c>
      <c r="F85" s="11" t="s">
        <v>141</v>
      </c>
      <c r="G85" s="11">
        <v>8.7643228940885762E-2</v>
      </c>
      <c r="H85" s="11">
        <v>0.4425822271583062</v>
      </c>
      <c r="I85" s="11">
        <v>8.3415289751708144E-2</v>
      </c>
      <c r="J85" s="11">
        <v>0.23597134932449701</v>
      </c>
      <c r="K85" s="11">
        <v>0.15165297500537636</v>
      </c>
    </row>
    <row r="86" spans="1:11" x14ac:dyDescent="0.35">
      <c r="A86" s="15" t="s">
        <v>112</v>
      </c>
      <c r="B86" s="11" t="s">
        <v>141</v>
      </c>
      <c r="C86" s="11">
        <v>0.24978455149160728</v>
      </c>
      <c r="D86" s="11" t="s">
        <v>141</v>
      </c>
      <c r="E86" s="11">
        <v>0.12673208462629817</v>
      </c>
      <c r="F86" s="11" t="s">
        <v>141</v>
      </c>
      <c r="G86" s="11">
        <v>0.11217595637699167</v>
      </c>
      <c r="H86" s="11">
        <v>0.5854096091597687</v>
      </c>
      <c r="I86" s="11">
        <v>0.1109949571423401</v>
      </c>
      <c r="J86" s="11">
        <v>0.32495787395131237</v>
      </c>
      <c r="K86" s="11">
        <v>0.20445618136153626</v>
      </c>
    </row>
    <row r="87" spans="1:11" x14ac:dyDescent="0.35">
      <c r="A87" s="15" t="s">
        <v>113</v>
      </c>
      <c r="B87" s="11" t="s">
        <v>141</v>
      </c>
      <c r="C87" s="11" t="s">
        <v>141</v>
      </c>
      <c r="D87" s="11" t="s">
        <v>141</v>
      </c>
      <c r="E87" s="11" t="s">
        <v>141</v>
      </c>
      <c r="F87" s="11" t="s">
        <v>141</v>
      </c>
      <c r="G87" s="11" t="s">
        <v>141</v>
      </c>
      <c r="H87" s="11" t="s">
        <v>141</v>
      </c>
      <c r="I87" s="11" t="s">
        <v>141</v>
      </c>
      <c r="J87" s="11" t="s">
        <v>141</v>
      </c>
      <c r="K87" s="11" t="s">
        <v>141</v>
      </c>
    </row>
    <row r="88" spans="1:11" x14ac:dyDescent="0.35">
      <c r="A88" s="14" t="s">
        <v>114</v>
      </c>
      <c r="B88" s="11">
        <v>1.0501248502009835</v>
      </c>
      <c r="C88" s="11">
        <v>1.9423527570912873</v>
      </c>
      <c r="D88" s="11">
        <v>2.2912491659647625</v>
      </c>
      <c r="E88" s="11">
        <v>0.48692025669335021</v>
      </c>
      <c r="F88" s="11">
        <v>0.72423828392266054</v>
      </c>
      <c r="G88" s="11">
        <v>1.546634411994781</v>
      </c>
      <c r="H88" s="11">
        <v>1.4263237941567151</v>
      </c>
      <c r="I88" s="11">
        <v>1.205858114843336</v>
      </c>
      <c r="J88" s="11">
        <v>1.1402255629958042</v>
      </c>
      <c r="K88" s="11">
        <v>0.95806124976623952</v>
      </c>
    </row>
    <row r="89" spans="1:11" x14ac:dyDescent="0.35">
      <c r="A89" s="15" t="s">
        <v>115</v>
      </c>
      <c r="B89" s="11">
        <v>1.1048356776403918</v>
      </c>
      <c r="C89" s="11">
        <v>0.95220563390808965</v>
      </c>
      <c r="D89" s="11">
        <v>2.3122689180226641</v>
      </c>
      <c r="E89" s="11">
        <v>0.49816069576916439</v>
      </c>
      <c r="F89" s="11">
        <v>0.50742127236639234</v>
      </c>
      <c r="G89" s="11">
        <v>1.3003808726216814</v>
      </c>
      <c r="H89" s="11">
        <v>1.051551420684667</v>
      </c>
      <c r="I89" s="11">
        <v>1.088817626658179</v>
      </c>
      <c r="J89" s="11">
        <v>1.0195111492934887</v>
      </c>
      <c r="K89" s="11">
        <v>0.53907108485811439</v>
      </c>
    </row>
    <row r="90" spans="1:11" x14ac:dyDescent="0.35">
      <c r="A90" s="15" t="s">
        <v>116</v>
      </c>
      <c r="B90" s="11">
        <v>1.0005768594843654</v>
      </c>
      <c r="C90" s="11">
        <v>2.9727551867219293</v>
      </c>
      <c r="D90" s="11">
        <v>2.2706081325645568</v>
      </c>
      <c r="E90" s="11">
        <v>0.47617588039390019</v>
      </c>
      <c r="F90" s="11">
        <v>0.92100790324763326</v>
      </c>
      <c r="G90" s="11">
        <v>1.8026624885221196</v>
      </c>
      <c r="H90" s="11">
        <v>1.7356088317144363</v>
      </c>
      <c r="I90" s="11">
        <v>1.2989431498784823</v>
      </c>
      <c r="J90" s="11">
        <v>1.2379440923858731</v>
      </c>
      <c r="K90" s="11">
        <v>1.2930725214514318</v>
      </c>
    </row>
    <row r="91" spans="1:11" x14ac:dyDescent="0.35">
      <c r="A91" s="14" t="s">
        <v>117</v>
      </c>
      <c r="B91" s="11">
        <v>0.76591808776007453</v>
      </c>
      <c r="C91" s="11">
        <v>0.76097294049503417</v>
      </c>
      <c r="D91" s="11">
        <v>0.73596020642727189</v>
      </c>
      <c r="E91" s="11">
        <v>0.6133792926276187</v>
      </c>
      <c r="F91" s="11">
        <v>0.35939232082355882</v>
      </c>
      <c r="G91" s="11">
        <v>1.4631224759047725</v>
      </c>
      <c r="H91" s="11">
        <v>1.1024051786142133</v>
      </c>
      <c r="I91" s="11">
        <v>0.74578464023890645</v>
      </c>
      <c r="J91" s="11">
        <v>1.188088698313335</v>
      </c>
      <c r="K91" s="11">
        <v>1.6572273269215452</v>
      </c>
    </row>
    <row r="92" spans="1:11" x14ac:dyDescent="0.35">
      <c r="A92" s="15" t="s">
        <v>118</v>
      </c>
      <c r="B92" s="11">
        <v>0.40028076751643343</v>
      </c>
      <c r="C92" s="11">
        <v>0.78398929027156083</v>
      </c>
      <c r="D92" s="11">
        <v>0.55942486428401139</v>
      </c>
      <c r="E92" s="11">
        <v>0.19099653856108564</v>
      </c>
      <c r="F92" s="11">
        <v>0.54793537458331842</v>
      </c>
      <c r="G92" s="11" t="s">
        <v>141</v>
      </c>
      <c r="H92" s="11">
        <v>0.49035027919607738</v>
      </c>
      <c r="I92" s="11" t="s">
        <v>141</v>
      </c>
      <c r="J92" s="11">
        <v>0.33627423982643306</v>
      </c>
      <c r="K92" s="11">
        <v>0.61735142767332174</v>
      </c>
    </row>
    <row r="93" spans="1:11" x14ac:dyDescent="0.35">
      <c r="A93" s="15" t="s">
        <v>119</v>
      </c>
      <c r="B93" s="11" t="s">
        <v>141</v>
      </c>
      <c r="C93" s="11" t="s">
        <v>141</v>
      </c>
      <c r="D93" s="11" t="s">
        <v>141</v>
      </c>
      <c r="E93" s="11">
        <v>2.303061187499218</v>
      </c>
      <c r="F93" s="11" t="s">
        <v>141</v>
      </c>
      <c r="G93" s="11">
        <v>2.3263562374885942</v>
      </c>
      <c r="H93" s="11" t="s">
        <v>141</v>
      </c>
      <c r="I93" s="11">
        <v>4.4221198091680254</v>
      </c>
      <c r="J93" s="11">
        <v>1.0846869685761527</v>
      </c>
      <c r="K93" s="11">
        <v>4.4077418419758194</v>
      </c>
    </row>
    <row r="94" spans="1:11" x14ac:dyDescent="0.35">
      <c r="A94" s="15" t="s">
        <v>120</v>
      </c>
      <c r="B94" s="11">
        <v>2.0072756320168441</v>
      </c>
      <c r="C94" s="11">
        <v>1.032025429672899</v>
      </c>
      <c r="D94" s="11">
        <v>1.5360903662348873</v>
      </c>
      <c r="E94" s="11">
        <v>0.97682163409872402</v>
      </c>
      <c r="F94" s="11" t="s">
        <v>141</v>
      </c>
      <c r="G94" s="11">
        <v>5.488915723080189</v>
      </c>
      <c r="H94" s="11">
        <v>3.3836960322323884</v>
      </c>
      <c r="I94" s="11">
        <v>1.3156764891496393</v>
      </c>
      <c r="J94" s="11">
        <v>3.3485183236982392</v>
      </c>
      <c r="K94" s="11">
        <v>3.5275011201745894</v>
      </c>
    </row>
    <row r="95" spans="1:11" x14ac:dyDescent="0.35">
      <c r="A95" s="14" t="s">
        <v>121</v>
      </c>
      <c r="B95" s="11">
        <v>0.11123459229953643</v>
      </c>
      <c r="C95" s="11">
        <v>0.21739355835103558</v>
      </c>
      <c r="D95" s="11">
        <v>0.21302857089080426</v>
      </c>
      <c r="E95" s="11">
        <v>0.10029819131513473</v>
      </c>
      <c r="F95" s="11">
        <v>0.19569624827560705</v>
      </c>
      <c r="G95" s="11">
        <v>0.18748750280729973</v>
      </c>
      <c r="H95" s="11">
        <v>0.18469186452519717</v>
      </c>
      <c r="I95" s="11">
        <v>0.35925789916499601</v>
      </c>
      <c r="J95" s="11">
        <v>0.17526194895263902</v>
      </c>
      <c r="K95" s="11">
        <v>0.34008010181360421</v>
      </c>
    </row>
    <row r="96" spans="1:11" x14ac:dyDescent="0.35">
      <c r="A96" s="15" t="s">
        <v>122</v>
      </c>
      <c r="B96" s="11" t="s">
        <v>141</v>
      </c>
      <c r="C96" s="11">
        <v>0.19322027711481293</v>
      </c>
      <c r="D96" s="11" t="s">
        <v>141</v>
      </c>
      <c r="E96" s="11" t="s">
        <v>141</v>
      </c>
      <c r="F96" s="11">
        <v>0.16500890817425387</v>
      </c>
      <c r="G96" s="11">
        <v>0.15923459622223338</v>
      </c>
      <c r="H96" s="11" t="s">
        <v>141</v>
      </c>
      <c r="I96" s="11" t="s">
        <v>141</v>
      </c>
      <c r="J96" s="11">
        <v>0.14628858743092718</v>
      </c>
      <c r="K96" s="11">
        <v>0.28964357781209288</v>
      </c>
    </row>
    <row r="97" spans="1:11" x14ac:dyDescent="0.35">
      <c r="A97" s="15" t="s">
        <v>123</v>
      </c>
      <c r="B97" s="11" t="s">
        <v>141</v>
      </c>
      <c r="C97" s="11">
        <v>0.41696015835488875</v>
      </c>
      <c r="D97" s="11" t="s">
        <v>141</v>
      </c>
      <c r="E97" s="11" t="s">
        <v>141</v>
      </c>
      <c r="F97" s="11" t="s">
        <v>141</v>
      </c>
      <c r="G97" s="11" t="s">
        <v>141</v>
      </c>
      <c r="H97" s="11" t="s">
        <v>141</v>
      </c>
      <c r="I97" s="11" t="s">
        <v>141</v>
      </c>
      <c r="J97" s="11" t="s">
        <v>141</v>
      </c>
      <c r="K97" s="11" t="s">
        <v>141</v>
      </c>
    </row>
    <row r="98" spans="1:11" x14ac:dyDescent="0.35">
      <c r="A98" s="15" t="s">
        <v>124</v>
      </c>
      <c r="B98" s="11">
        <v>0.65969394730914899</v>
      </c>
      <c r="C98" s="11" t="s">
        <v>141</v>
      </c>
      <c r="D98" s="11">
        <v>1.1636915806009132</v>
      </c>
      <c r="E98" s="11">
        <v>0.50451805149848128</v>
      </c>
      <c r="F98" s="11">
        <v>0.52711496286047499</v>
      </c>
      <c r="G98" s="11">
        <v>0.50788069683953774</v>
      </c>
      <c r="H98" s="11">
        <v>1.0891275100057471</v>
      </c>
      <c r="I98" s="11">
        <v>1.9028529422689844</v>
      </c>
      <c r="J98" s="11">
        <v>0.4538452745939055</v>
      </c>
      <c r="K98" s="11">
        <v>0.83551378259078324</v>
      </c>
    </row>
    <row r="99" spans="1:11" x14ac:dyDescent="0.35">
      <c r="A99" s="14" t="s">
        <v>125</v>
      </c>
      <c r="B99" s="11">
        <v>0.14258054113085414</v>
      </c>
      <c r="C99" s="11">
        <v>0.20035989876648116</v>
      </c>
      <c r="D99" s="11">
        <v>0.25943274275067285</v>
      </c>
      <c r="E99" s="11">
        <v>0.24570307829389787</v>
      </c>
      <c r="F99" s="11">
        <v>0.11859294330584257</v>
      </c>
      <c r="G99" s="11">
        <v>5.7994442457407279E-2</v>
      </c>
      <c r="H99" s="11">
        <v>5.6646121347476597E-2</v>
      </c>
      <c r="I99" s="11">
        <v>0.10788276917235883</v>
      </c>
      <c r="J99" s="11">
        <v>9.7545953380041669E-2</v>
      </c>
      <c r="K99" s="11">
        <v>4.600450997619214E-2</v>
      </c>
    </row>
    <row r="100" spans="1:11" x14ac:dyDescent="0.35">
      <c r="A100" s="15" t="s">
        <v>126</v>
      </c>
      <c r="B100" s="11" t="s">
        <v>141</v>
      </c>
      <c r="C100" s="11">
        <v>0.25779944054815929</v>
      </c>
      <c r="D100" s="11">
        <v>0.25990696944960739</v>
      </c>
      <c r="E100" s="11">
        <v>0.23926412332505606</v>
      </c>
      <c r="F100" s="11" t="s">
        <v>141</v>
      </c>
      <c r="G100" s="11" t="s">
        <v>141</v>
      </c>
      <c r="H100" s="11" t="s">
        <v>141</v>
      </c>
      <c r="I100" s="11" t="s">
        <v>141</v>
      </c>
      <c r="J100" s="11">
        <v>0.17874535315600698</v>
      </c>
      <c r="K100" s="11" t="s">
        <v>141</v>
      </c>
    </row>
    <row r="101" spans="1:11" x14ac:dyDescent="0.35">
      <c r="A101" s="15" t="s">
        <v>127</v>
      </c>
      <c r="B101" s="11" t="s">
        <v>141</v>
      </c>
      <c r="C101" s="11">
        <v>0.19893442594128385</v>
      </c>
      <c r="D101" s="11">
        <v>0.18664901821430224</v>
      </c>
      <c r="E101" s="11" t="s">
        <v>141</v>
      </c>
      <c r="F101" s="11" t="s">
        <v>141</v>
      </c>
      <c r="G101" s="11">
        <v>0.18709681087092531</v>
      </c>
      <c r="H101" s="11" t="s">
        <v>141</v>
      </c>
      <c r="I101" s="11">
        <v>0.18206774988953067</v>
      </c>
      <c r="J101" s="11">
        <v>0.15593646081985879</v>
      </c>
      <c r="K101" s="11">
        <v>0.14559248510261746</v>
      </c>
    </row>
    <row r="102" spans="1:11" x14ac:dyDescent="0.35">
      <c r="A102" s="15" t="s">
        <v>128</v>
      </c>
      <c r="B102" s="11">
        <v>0.91044449007650996</v>
      </c>
      <c r="C102" s="11" t="s">
        <v>141</v>
      </c>
      <c r="D102" s="11">
        <v>0.45090011177154282</v>
      </c>
      <c r="E102" s="11">
        <v>0.42967327707447706</v>
      </c>
      <c r="F102" s="11">
        <v>0.38415199973446029</v>
      </c>
      <c r="G102" s="11" t="s">
        <v>141</v>
      </c>
      <c r="H102" s="11" t="s">
        <v>141</v>
      </c>
      <c r="I102" s="11">
        <v>0.41850333164193348</v>
      </c>
      <c r="J102" s="11" t="s">
        <v>141</v>
      </c>
      <c r="K102" s="11" t="s">
        <v>141</v>
      </c>
    </row>
    <row r="103" spans="1:11" x14ac:dyDescent="0.35">
      <c r="A103" s="15" t="s">
        <v>129</v>
      </c>
      <c r="B103" s="11" t="s">
        <v>141</v>
      </c>
      <c r="C103" s="11">
        <v>0.25479649631313744</v>
      </c>
      <c r="D103" s="11">
        <v>0.25029483058980762</v>
      </c>
      <c r="E103" s="11">
        <v>0.46548237186014263</v>
      </c>
      <c r="F103" s="11">
        <v>0.22585537330459593</v>
      </c>
      <c r="G103" s="11" t="s">
        <v>141</v>
      </c>
      <c r="H103" s="11">
        <v>0.21118981073190701</v>
      </c>
      <c r="I103" s="11" t="s">
        <v>141</v>
      </c>
      <c r="J103" s="11" t="s">
        <v>141</v>
      </c>
      <c r="K103" s="11" t="s">
        <v>141</v>
      </c>
    </row>
    <row r="104" spans="1:11" x14ac:dyDescent="0.35">
      <c r="A104" s="14" t="s">
        <v>130</v>
      </c>
      <c r="B104" s="11">
        <v>4.825394933437452</v>
      </c>
      <c r="C104" s="11">
        <v>3.0960009688572345</v>
      </c>
      <c r="D104" s="11">
        <v>2.2209155025849077</v>
      </c>
      <c r="E104" s="11">
        <v>3.4757008156923335</v>
      </c>
      <c r="F104" s="11">
        <v>0.81645637985002539</v>
      </c>
      <c r="G104" s="11">
        <v>2.0090429829183081</v>
      </c>
      <c r="H104" s="11">
        <v>0.47890746992263417</v>
      </c>
      <c r="I104" s="11">
        <v>2.179402079449162</v>
      </c>
      <c r="J104" s="11" t="s">
        <v>141</v>
      </c>
      <c r="K104" s="11">
        <v>2.326752879859427</v>
      </c>
    </row>
    <row r="105" spans="1:11" x14ac:dyDescent="0.35">
      <c r="A105" s="15" t="s">
        <v>131</v>
      </c>
      <c r="B105" s="11" t="s">
        <v>141</v>
      </c>
      <c r="C105" s="11" t="s">
        <v>141</v>
      </c>
      <c r="D105" s="11">
        <v>2.7663810202591868</v>
      </c>
      <c r="E105" s="11" t="s">
        <v>141</v>
      </c>
      <c r="F105" s="11" t="s">
        <v>141</v>
      </c>
      <c r="G105" s="11" t="s">
        <v>141</v>
      </c>
      <c r="H105" s="11" t="s">
        <v>141</v>
      </c>
      <c r="I105" s="11" t="s">
        <v>141</v>
      </c>
      <c r="J105" s="11" t="s">
        <v>141</v>
      </c>
      <c r="K105" s="11">
        <v>2.5699757099625389</v>
      </c>
    </row>
    <row r="106" spans="1:11" x14ac:dyDescent="0.35">
      <c r="A106" s="15" t="s">
        <v>132</v>
      </c>
      <c r="B106" s="11" t="s">
        <v>141</v>
      </c>
      <c r="C106" s="11" t="s">
        <v>141</v>
      </c>
      <c r="D106" s="11">
        <v>2.429297692993698</v>
      </c>
      <c r="E106" s="11">
        <v>2.2535419930272647</v>
      </c>
      <c r="F106" s="11" t="s">
        <v>141</v>
      </c>
      <c r="G106" s="11">
        <v>2.1169291318449548</v>
      </c>
      <c r="H106" s="11" t="s">
        <v>141</v>
      </c>
      <c r="I106" s="11" t="s">
        <v>141</v>
      </c>
      <c r="J106" s="11" t="s">
        <v>141</v>
      </c>
      <c r="K106" s="11">
        <v>2.1984264226050847</v>
      </c>
    </row>
    <row r="107" spans="1:11" x14ac:dyDescent="0.35">
      <c r="A107" s="15" t="s">
        <v>133</v>
      </c>
      <c r="B107" s="11">
        <v>8.9675445389538506</v>
      </c>
      <c r="C107" s="11">
        <v>5.9442887771275199</v>
      </c>
      <c r="D107" s="11">
        <v>2.4502005420656969</v>
      </c>
      <c r="E107" s="11">
        <v>5.58988621139265</v>
      </c>
      <c r="F107" s="11">
        <v>1.4952135099295676</v>
      </c>
      <c r="G107" s="11">
        <v>2.9513962576765871</v>
      </c>
      <c r="H107" s="11">
        <v>0.92793787077145951</v>
      </c>
      <c r="I107" s="11">
        <v>4.1879806360018517</v>
      </c>
      <c r="J107" s="11" t="s">
        <v>141</v>
      </c>
      <c r="K107" s="11">
        <v>2.6722092773027875</v>
      </c>
    </row>
    <row r="108" spans="1:11" x14ac:dyDescent="0.35">
      <c r="A108" s="15" t="s">
        <v>134</v>
      </c>
      <c r="B108" s="11" t="s">
        <v>141</v>
      </c>
      <c r="C108" s="11" t="s">
        <v>141</v>
      </c>
      <c r="D108" s="11" t="s">
        <v>141</v>
      </c>
      <c r="E108" s="11" t="s">
        <v>141</v>
      </c>
      <c r="F108" s="11" t="s">
        <v>141</v>
      </c>
      <c r="G108" s="11" t="s">
        <v>141</v>
      </c>
      <c r="H108" s="11" t="s">
        <v>141</v>
      </c>
      <c r="I108" s="11" t="s">
        <v>141</v>
      </c>
      <c r="J108" s="11" t="s">
        <v>141</v>
      </c>
      <c r="K108" s="11" t="s">
        <v>141</v>
      </c>
    </row>
    <row r="109" spans="1:11" x14ac:dyDescent="0.35">
      <c r="A109" s="14" t="s">
        <v>135</v>
      </c>
      <c r="B109" s="11">
        <v>0.82271020064415079</v>
      </c>
      <c r="C109" s="11">
        <v>1.8807536559844402</v>
      </c>
      <c r="D109" s="11">
        <v>0.84587826671763988</v>
      </c>
      <c r="E109" s="11">
        <v>0.59188404748733192</v>
      </c>
      <c r="F109" s="11">
        <v>0.41587509299080017</v>
      </c>
      <c r="G109" s="11">
        <v>1.1663258925890925</v>
      </c>
      <c r="H109" s="11">
        <v>0.65480969289095103</v>
      </c>
      <c r="I109" s="11">
        <v>0.56678976287655514</v>
      </c>
      <c r="J109" s="11">
        <v>0.57382477007627863</v>
      </c>
      <c r="K109" s="11">
        <v>1.524310636940077</v>
      </c>
    </row>
    <row r="110" spans="1:11" x14ac:dyDescent="0.35">
      <c r="A110" s="15" t="s">
        <v>136</v>
      </c>
      <c r="B110" s="11">
        <v>0.83628536080881954</v>
      </c>
      <c r="C110" s="11">
        <v>2.9970772064099012</v>
      </c>
      <c r="D110" s="11">
        <v>0.94088369994433318</v>
      </c>
      <c r="E110" s="11">
        <v>1.2816263650472621</v>
      </c>
      <c r="F110" s="11">
        <v>0.89235015606428736</v>
      </c>
      <c r="G110" s="11">
        <v>2.1800525508554038</v>
      </c>
      <c r="H110" s="11">
        <v>1.3568094375398905</v>
      </c>
      <c r="I110" s="11">
        <v>1.2353439102690658</v>
      </c>
      <c r="J110" s="11">
        <v>1.2572128860870664</v>
      </c>
      <c r="K110" s="11">
        <v>3.1514702852223708</v>
      </c>
    </row>
    <row r="111" spans="1:11" x14ac:dyDescent="0.35">
      <c r="A111" s="15" t="s">
        <v>137</v>
      </c>
      <c r="B111" s="11">
        <v>0.82450716677813829</v>
      </c>
      <c r="C111" s="11">
        <v>0.83062424356048947</v>
      </c>
      <c r="D111" s="11">
        <v>0.39138958797527651</v>
      </c>
      <c r="E111" s="11" t="s">
        <v>141</v>
      </c>
      <c r="F111" s="11" t="s">
        <v>141</v>
      </c>
      <c r="G111" s="11">
        <v>0.35562694234808667</v>
      </c>
      <c r="H111" s="11" t="s">
        <v>141</v>
      </c>
      <c r="I111" s="11" t="s">
        <v>141</v>
      </c>
      <c r="J111" s="11" t="s">
        <v>141</v>
      </c>
      <c r="K111" s="11" t="s">
        <v>141</v>
      </c>
    </row>
    <row r="112" spans="1:11" x14ac:dyDescent="0.35">
      <c r="A112" s="15" t="s">
        <v>138</v>
      </c>
      <c r="B112" s="11" t="s">
        <v>141</v>
      </c>
      <c r="C112" s="11" t="s">
        <v>141</v>
      </c>
      <c r="D112" s="11">
        <v>20.76730290924851</v>
      </c>
      <c r="E112" s="11" t="s">
        <v>141</v>
      </c>
      <c r="F112" s="11" t="s">
        <v>141</v>
      </c>
      <c r="G112" s="11" t="s">
        <v>141</v>
      </c>
      <c r="H112" s="11" t="s">
        <v>141</v>
      </c>
      <c r="I112" s="11" t="s">
        <v>141</v>
      </c>
      <c r="J112" s="11" t="s">
        <v>141</v>
      </c>
      <c r="K112" s="11" t="s">
        <v>141</v>
      </c>
    </row>
    <row r="113" spans="1:11" x14ac:dyDescent="0.35">
      <c r="A113" s="14" t="s">
        <v>139</v>
      </c>
      <c r="B113" s="11">
        <v>1.7238410443274621</v>
      </c>
      <c r="C113" s="11">
        <v>1.8325589603698902</v>
      </c>
      <c r="D113" s="11">
        <v>1.5792346216012418</v>
      </c>
      <c r="E113" s="11">
        <v>1.5570779479115497</v>
      </c>
      <c r="F113" s="11">
        <v>1.1440232909213615</v>
      </c>
      <c r="G113" s="11">
        <v>1.4805919681768667</v>
      </c>
      <c r="H113" s="11">
        <v>1.5486302669429113</v>
      </c>
      <c r="I113" s="11">
        <v>1.3136182127973985</v>
      </c>
      <c r="J113" s="11">
        <v>1.4277312171752896</v>
      </c>
      <c r="K113" s="11">
        <v>1.4165062631926859</v>
      </c>
    </row>
  </sheetData>
  <hyperlinks>
    <hyperlink ref="A2" location="'Cover page'!A1" display="Data notes apply to this table. Click here to see notes or return to cover page." xr:uid="{AF36D7E8-729E-49DA-8FA2-B7BEB6435E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AEA4C-3F8C-42E9-9A6E-7B66A85D2932}">
  <dimension ref="A1:K113"/>
  <sheetViews>
    <sheetView zoomScaleNormal="100" workbookViewId="0"/>
  </sheetViews>
  <sheetFormatPr defaultRowHeight="14.5" x14ac:dyDescent="0.35"/>
  <cols>
    <col min="1" max="1" width="115.1796875" bestFit="1" customWidth="1"/>
    <col min="2" max="2" width="8"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page'!$A$20</f>
        <v>Table 1.3. Fatalities (count) by Industry (ANZSIC Subdivision), 10 years (financial) to 2022-23</v>
      </c>
    </row>
    <row r="2" spans="1:11" ht="15" thickTop="1" x14ac:dyDescent="0.35">
      <c r="A2" s="10" t="s">
        <v>18</v>
      </c>
    </row>
    <row r="3" spans="1:11" hidden="1" x14ac:dyDescent="0.35">
      <c r="A3" s="1" t="s">
        <v>142</v>
      </c>
      <c r="B3" t="s" vm="2">
        <v>20</v>
      </c>
    </row>
    <row r="4" spans="1:11" hidden="1" x14ac:dyDescent="0.35">
      <c r="A4" s="1" t="s">
        <v>21</v>
      </c>
      <c r="B4" t="s" vm="3">
        <v>22</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4" t="s">
        <v>34</v>
      </c>
      <c r="B8" s="12">
        <v>48</v>
      </c>
      <c r="C8" s="12">
        <v>49</v>
      </c>
      <c r="D8" s="12">
        <v>60</v>
      </c>
      <c r="E8" s="12">
        <v>40</v>
      </c>
      <c r="F8" s="12">
        <v>45</v>
      </c>
      <c r="G8" s="12">
        <v>41</v>
      </c>
      <c r="H8" s="12">
        <v>39</v>
      </c>
      <c r="I8" s="12">
        <v>34</v>
      </c>
      <c r="J8" s="12">
        <v>46</v>
      </c>
      <c r="K8" s="12">
        <v>32</v>
      </c>
    </row>
    <row r="9" spans="1:11" x14ac:dyDescent="0.35">
      <c r="A9" s="15" t="s">
        <v>35</v>
      </c>
      <c r="B9" s="12">
        <v>39</v>
      </c>
      <c r="C9" s="12">
        <v>41</v>
      </c>
      <c r="D9" s="12">
        <v>48</v>
      </c>
      <c r="E9" s="12">
        <v>31</v>
      </c>
      <c r="F9" s="12">
        <v>34</v>
      </c>
      <c r="G9" s="12">
        <v>32</v>
      </c>
      <c r="H9" s="12">
        <v>35</v>
      </c>
      <c r="I9" s="12">
        <v>30</v>
      </c>
      <c r="J9" s="12">
        <v>35</v>
      </c>
      <c r="K9" s="12">
        <v>29</v>
      </c>
    </row>
    <row r="10" spans="1:11" x14ac:dyDescent="0.35">
      <c r="A10" s="15" t="s">
        <v>36</v>
      </c>
      <c r="B10" s="12">
        <v>0</v>
      </c>
      <c r="C10" s="12">
        <v>1</v>
      </c>
      <c r="D10" s="12">
        <v>0</v>
      </c>
      <c r="E10" s="12">
        <v>0</v>
      </c>
      <c r="F10" s="12">
        <v>0</v>
      </c>
      <c r="G10" s="12">
        <v>0</v>
      </c>
      <c r="H10" s="12">
        <v>0</v>
      </c>
      <c r="I10" s="12">
        <v>0</v>
      </c>
      <c r="J10" s="12">
        <v>0</v>
      </c>
      <c r="K10" s="12">
        <v>0</v>
      </c>
    </row>
    <row r="11" spans="1:11" x14ac:dyDescent="0.35">
      <c r="A11" s="15" t="s">
        <v>37</v>
      </c>
      <c r="B11" s="12">
        <v>2</v>
      </c>
      <c r="C11" s="12">
        <v>2</v>
      </c>
      <c r="D11" s="12">
        <v>4</v>
      </c>
      <c r="E11" s="12">
        <v>4</v>
      </c>
      <c r="F11" s="12">
        <v>2</v>
      </c>
      <c r="G11" s="12">
        <v>4</v>
      </c>
      <c r="H11" s="12">
        <v>0</v>
      </c>
      <c r="I11" s="12">
        <v>1</v>
      </c>
      <c r="J11" s="12">
        <v>2</v>
      </c>
      <c r="K11" s="12">
        <v>0</v>
      </c>
    </row>
    <row r="12" spans="1:11" x14ac:dyDescent="0.35">
      <c r="A12" s="15" t="s">
        <v>38</v>
      </c>
      <c r="B12" s="12">
        <v>4</v>
      </c>
      <c r="C12" s="12">
        <v>2</v>
      </c>
      <c r="D12" s="12">
        <v>7</v>
      </c>
      <c r="E12" s="12">
        <v>1</v>
      </c>
      <c r="F12" s="12">
        <v>6</v>
      </c>
      <c r="G12" s="12">
        <v>4</v>
      </c>
      <c r="H12" s="12">
        <v>2</v>
      </c>
      <c r="I12" s="12">
        <v>1</v>
      </c>
      <c r="J12" s="12">
        <v>3</v>
      </c>
      <c r="K12" s="12">
        <v>0</v>
      </c>
    </row>
    <row r="13" spans="1:11" x14ac:dyDescent="0.35">
      <c r="A13" s="15" t="s">
        <v>39</v>
      </c>
      <c r="B13" s="12">
        <v>3</v>
      </c>
      <c r="C13" s="12">
        <v>3</v>
      </c>
      <c r="D13" s="12">
        <v>1</v>
      </c>
      <c r="E13" s="12">
        <v>4</v>
      </c>
      <c r="F13" s="12">
        <v>3</v>
      </c>
      <c r="G13" s="12">
        <v>1</v>
      </c>
      <c r="H13" s="12">
        <v>2</v>
      </c>
      <c r="I13" s="12">
        <v>2</v>
      </c>
      <c r="J13" s="12">
        <v>6</v>
      </c>
      <c r="K13" s="12">
        <v>3</v>
      </c>
    </row>
    <row r="14" spans="1:11" x14ac:dyDescent="0.35">
      <c r="A14" s="14" t="s">
        <v>40</v>
      </c>
      <c r="B14" s="12">
        <v>13</v>
      </c>
      <c r="C14" s="12">
        <v>9</v>
      </c>
      <c r="D14" s="12">
        <v>7</v>
      </c>
      <c r="E14" s="12">
        <v>5</v>
      </c>
      <c r="F14" s="12">
        <v>6</v>
      </c>
      <c r="G14" s="12">
        <v>7</v>
      </c>
      <c r="H14" s="12">
        <v>7</v>
      </c>
      <c r="I14" s="12">
        <v>5</v>
      </c>
      <c r="J14" s="12">
        <v>8</v>
      </c>
      <c r="K14" s="12">
        <v>10</v>
      </c>
    </row>
    <row r="15" spans="1:11" x14ac:dyDescent="0.35">
      <c r="A15" s="15" t="s">
        <v>41</v>
      </c>
      <c r="B15" s="12">
        <v>4</v>
      </c>
      <c r="C15" s="12">
        <v>3</v>
      </c>
      <c r="D15" s="12">
        <v>0</v>
      </c>
      <c r="E15" s="12">
        <v>0</v>
      </c>
      <c r="F15" s="12">
        <v>2</v>
      </c>
      <c r="G15" s="12">
        <v>2</v>
      </c>
      <c r="H15" s="12">
        <v>3</v>
      </c>
      <c r="I15" s="12">
        <v>0</v>
      </c>
      <c r="J15" s="12">
        <v>3</v>
      </c>
      <c r="K15" s="12">
        <v>0</v>
      </c>
    </row>
    <row r="16" spans="1:11" x14ac:dyDescent="0.35">
      <c r="A16" s="15" t="s">
        <v>42</v>
      </c>
      <c r="B16" s="12">
        <v>0</v>
      </c>
      <c r="C16" s="12">
        <v>0</v>
      </c>
      <c r="D16" s="12">
        <v>0</v>
      </c>
      <c r="E16" s="12">
        <v>0</v>
      </c>
      <c r="F16" s="12">
        <v>1</v>
      </c>
      <c r="G16" s="12">
        <v>0</v>
      </c>
      <c r="H16" s="12">
        <v>0</v>
      </c>
      <c r="I16" s="12">
        <v>0</v>
      </c>
      <c r="J16" s="12">
        <v>0</v>
      </c>
      <c r="K16" s="12">
        <v>1</v>
      </c>
    </row>
    <row r="17" spans="1:11" x14ac:dyDescent="0.35">
      <c r="A17" s="15" t="s">
        <v>43</v>
      </c>
      <c r="B17" s="12">
        <v>8</v>
      </c>
      <c r="C17" s="12">
        <v>3</v>
      </c>
      <c r="D17" s="12">
        <v>5</v>
      </c>
      <c r="E17" s="12">
        <v>3</v>
      </c>
      <c r="F17" s="12">
        <v>1</v>
      </c>
      <c r="G17" s="12">
        <v>1</v>
      </c>
      <c r="H17" s="12">
        <v>3</v>
      </c>
      <c r="I17" s="12">
        <v>2</v>
      </c>
      <c r="J17" s="12">
        <v>3</v>
      </c>
      <c r="K17" s="12">
        <v>5</v>
      </c>
    </row>
    <row r="18" spans="1:11" x14ac:dyDescent="0.35">
      <c r="A18" s="15" t="s">
        <v>44</v>
      </c>
      <c r="B18" s="12">
        <v>1</v>
      </c>
      <c r="C18" s="12">
        <v>1</v>
      </c>
      <c r="D18" s="12">
        <v>2</v>
      </c>
      <c r="E18" s="12">
        <v>2</v>
      </c>
      <c r="F18" s="12">
        <v>0</v>
      </c>
      <c r="G18" s="12">
        <v>3</v>
      </c>
      <c r="H18" s="12">
        <v>1</v>
      </c>
      <c r="I18" s="12">
        <v>2</v>
      </c>
      <c r="J18" s="12">
        <v>1</v>
      </c>
      <c r="K18" s="12">
        <v>2</v>
      </c>
    </row>
    <row r="19" spans="1:11" x14ac:dyDescent="0.35">
      <c r="A19" s="15" t="s">
        <v>45</v>
      </c>
      <c r="B19" s="12">
        <v>0</v>
      </c>
      <c r="C19" s="12">
        <v>2</v>
      </c>
      <c r="D19" s="12">
        <v>0</v>
      </c>
      <c r="E19" s="12">
        <v>0</v>
      </c>
      <c r="F19" s="12">
        <v>2</v>
      </c>
      <c r="G19" s="12">
        <v>1</v>
      </c>
      <c r="H19" s="12">
        <v>0</v>
      </c>
      <c r="I19" s="12">
        <v>1</v>
      </c>
      <c r="J19" s="12">
        <v>1</v>
      </c>
      <c r="K19" s="12">
        <v>2</v>
      </c>
    </row>
    <row r="20" spans="1:11" x14ac:dyDescent="0.35">
      <c r="A20" s="14" t="s">
        <v>46</v>
      </c>
      <c r="B20" s="12">
        <v>14</v>
      </c>
      <c r="C20" s="12">
        <v>13</v>
      </c>
      <c r="D20" s="12">
        <v>12</v>
      </c>
      <c r="E20" s="12">
        <v>8</v>
      </c>
      <c r="F20" s="12">
        <v>12</v>
      </c>
      <c r="G20" s="12">
        <v>11</v>
      </c>
      <c r="H20" s="12">
        <v>17</v>
      </c>
      <c r="I20" s="12">
        <v>14</v>
      </c>
      <c r="J20" s="12">
        <v>17</v>
      </c>
      <c r="K20" s="12">
        <v>11</v>
      </c>
    </row>
    <row r="21" spans="1:11" x14ac:dyDescent="0.35">
      <c r="A21" s="15" t="s">
        <v>47</v>
      </c>
      <c r="B21" s="12">
        <v>3</v>
      </c>
      <c r="C21" s="12">
        <v>1</v>
      </c>
      <c r="D21" s="12">
        <v>1</v>
      </c>
      <c r="E21" s="12">
        <v>1</v>
      </c>
      <c r="F21" s="12">
        <v>1</v>
      </c>
      <c r="G21" s="12">
        <v>0</v>
      </c>
      <c r="H21" s="12">
        <v>4</v>
      </c>
      <c r="I21" s="12">
        <v>3</v>
      </c>
      <c r="J21" s="12">
        <v>4</v>
      </c>
      <c r="K21" s="12">
        <v>2</v>
      </c>
    </row>
    <row r="22" spans="1:11" x14ac:dyDescent="0.35">
      <c r="A22" s="15" t="s">
        <v>48</v>
      </c>
      <c r="B22" s="12">
        <v>0</v>
      </c>
      <c r="C22" s="12">
        <v>0</v>
      </c>
      <c r="D22" s="12">
        <v>1</v>
      </c>
      <c r="E22" s="12">
        <v>0</v>
      </c>
      <c r="F22" s="12">
        <v>1</v>
      </c>
      <c r="G22" s="12">
        <v>0</v>
      </c>
      <c r="H22" s="12">
        <v>0</v>
      </c>
      <c r="I22" s="12">
        <v>0</v>
      </c>
      <c r="J22" s="12">
        <v>1</v>
      </c>
      <c r="K22" s="12">
        <v>0</v>
      </c>
    </row>
    <row r="23" spans="1:11" x14ac:dyDescent="0.35">
      <c r="A23" s="15" t="s">
        <v>49</v>
      </c>
      <c r="B23" s="12">
        <v>0</v>
      </c>
      <c r="C23" s="12">
        <v>0</v>
      </c>
      <c r="D23" s="12">
        <v>1</v>
      </c>
      <c r="E23" s="12">
        <v>0</v>
      </c>
      <c r="F23" s="12">
        <v>0</v>
      </c>
      <c r="G23" s="12">
        <v>0</v>
      </c>
      <c r="H23" s="12">
        <v>0</v>
      </c>
      <c r="I23" s="12">
        <v>0</v>
      </c>
      <c r="J23" s="12">
        <v>0</v>
      </c>
      <c r="K23" s="12">
        <v>0</v>
      </c>
    </row>
    <row r="24" spans="1:11" x14ac:dyDescent="0.35">
      <c r="A24" s="15" t="s">
        <v>50</v>
      </c>
      <c r="B24" s="12">
        <v>0</v>
      </c>
      <c r="C24" s="12">
        <v>0</v>
      </c>
      <c r="D24" s="12">
        <v>0</v>
      </c>
      <c r="E24" s="12">
        <v>1</v>
      </c>
      <c r="F24" s="12">
        <v>1</v>
      </c>
      <c r="G24" s="12">
        <v>1</v>
      </c>
      <c r="H24" s="12">
        <v>5</v>
      </c>
      <c r="I24" s="12">
        <v>1</v>
      </c>
      <c r="J24" s="12">
        <v>2</v>
      </c>
      <c r="K24" s="12">
        <v>1</v>
      </c>
    </row>
    <row r="25" spans="1:11" x14ac:dyDescent="0.35">
      <c r="A25" s="15" t="s">
        <v>51</v>
      </c>
      <c r="B25" s="12">
        <v>0</v>
      </c>
      <c r="C25" s="12">
        <v>1</v>
      </c>
      <c r="D25" s="12">
        <v>0</v>
      </c>
      <c r="E25" s="12">
        <v>0</v>
      </c>
      <c r="F25" s="12">
        <v>2</v>
      </c>
      <c r="G25" s="12">
        <v>0</v>
      </c>
      <c r="H25" s="12">
        <v>0</v>
      </c>
      <c r="I25" s="12">
        <v>0</v>
      </c>
      <c r="J25" s="12">
        <v>0</v>
      </c>
      <c r="K25" s="12">
        <v>0</v>
      </c>
    </row>
    <row r="26" spans="1:11" x14ac:dyDescent="0.35">
      <c r="A26" s="15" t="s">
        <v>52</v>
      </c>
      <c r="B26" s="12">
        <v>0</v>
      </c>
      <c r="C26" s="12">
        <v>1</v>
      </c>
      <c r="D26" s="12">
        <v>0</v>
      </c>
      <c r="E26" s="12">
        <v>0</v>
      </c>
      <c r="F26" s="12">
        <v>0</v>
      </c>
      <c r="G26" s="12">
        <v>0</v>
      </c>
      <c r="H26" s="12">
        <v>0</v>
      </c>
      <c r="I26" s="12">
        <v>0</v>
      </c>
      <c r="J26" s="12">
        <v>0</v>
      </c>
      <c r="K26" s="12">
        <v>0</v>
      </c>
    </row>
    <row r="27" spans="1:11" x14ac:dyDescent="0.35">
      <c r="A27" s="15" t="s">
        <v>53</v>
      </c>
      <c r="B27" s="12">
        <v>1</v>
      </c>
      <c r="C27" s="12">
        <v>0</v>
      </c>
      <c r="D27" s="12">
        <v>0</v>
      </c>
      <c r="E27" s="12">
        <v>0</v>
      </c>
      <c r="F27" s="12">
        <v>0</v>
      </c>
      <c r="G27" s="12">
        <v>0</v>
      </c>
      <c r="H27" s="12">
        <v>0</v>
      </c>
      <c r="I27" s="12">
        <v>0</v>
      </c>
      <c r="J27" s="12">
        <v>0</v>
      </c>
      <c r="K27" s="12">
        <v>0</v>
      </c>
    </row>
    <row r="28" spans="1:11" x14ac:dyDescent="0.35">
      <c r="A28" s="15" t="s">
        <v>54</v>
      </c>
      <c r="B28" s="12">
        <v>1</v>
      </c>
      <c r="C28" s="12">
        <v>2</v>
      </c>
      <c r="D28" s="12">
        <v>1</v>
      </c>
      <c r="E28" s="12">
        <v>0</v>
      </c>
      <c r="F28" s="12">
        <v>2</v>
      </c>
      <c r="G28" s="12">
        <v>0</v>
      </c>
      <c r="H28" s="12">
        <v>1</v>
      </c>
      <c r="I28" s="12">
        <v>1</v>
      </c>
      <c r="J28" s="12">
        <v>0</v>
      </c>
      <c r="K28" s="12">
        <v>1</v>
      </c>
    </row>
    <row r="29" spans="1:11" x14ac:dyDescent="0.35">
      <c r="A29" s="15" t="s">
        <v>55</v>
      </c>
      <c r="B29" s="12">
        <v>0</v>
      </c>
      <c r="C29" s="12">
        <v>1</v>
      </c>
      <c r="D29" s="12">
        <v>0</v>
      </c>
      <c r="E29" s="12">
        <v>0</v>
      </c>
      <c r="F29" s="12">
        <v>1</v>
      </c>
      <c r="G29" s="12">
        <v>1</v>
      </c>
      <c r="H29" s="12">
        <v>0</v>
      </c>
      <c r="I29" s="12">
        <v>0</v>
      </c>
      <c r="J29" s="12">
        <v>1</v>
      </c>
      <c r="K29" s="12">
        <v>1</v>
      </c>
    </row>
    <row r="30" spans="1:11" x14ac:dyDescent="0.35">
      <c r="A30" s="15" t="s">
        <v>56</v>
      </c>
      <c r="B30" s="12">
        <v>3</v>
      </c>
      <c r="C30" s="12">
        <v>1</v>
      </c>
      <c r="D30" s="12">
        <v>2</v>
      </c>
      <c r="E30" s="12">
        <v>2</v>
      </c>
      <c r="F30" s="12">
        <v>2</v>
      </c>
      <c r="G30" s="12">
        <v>3</v>
      </c>
      <c r="H30" s="12">
        <v>1</v>
      </c>
      <c r="I30" s="12">
        <v>0</v>
      </c>
      <c r="J30" s="12">
        <v>2</v>
      </c>
      <c r="K30" s="12">
        <v>0</v>
      </c>
    </row>
    <row r="31" spans="1:11" x14ac:dyDescent="0.35">
      <c r="A31" s="15" t="s">
        <v>57</v>
      </c>
      <c r="B31" s="12">
        <v>0</v>
      </c>
      <c r="C31" s="12">
        <v>3</v>
      </c>
      <c r="D31" s="12">
        <v>1</v>
      </c>
      <c r="E31" s="12">
        <v>1</v>
      </c>
      <c r="F31" s="12">
        <v>0</v>
      </c>
      <c r="G31" s="12">
        <v>0</v>
      </c>
      <c r="H31" s="12">
        <v>1</v>
      </c>
      <c r="I31" s="12">
        <v>0</v>
      </c>
      <c r="J31" s="12">
        <v>1</v>
      </c>
      <c r="K31" s="12">
        <v>1</v>
      </c>
    </row>
    <row r="32" spans="1:11" x14ac:dyDescent="0.35">
      <c r="A32" s="15" t="s">
        <v>58</v>
      </c>
      <c r="B32" s="12">
        <v>2</v>
      </c>
      <c r="C32" s="12">
        <v>2</v>
      </c>
      <c r="D32" s="12">
        <v>3</v>
      </c>
      <c r="E32" s="12">
        <v>2</v>
      </c>
      <c r="F32" s="12">
        <v>1</v>
      </c>
      <c r="G32" s="12">
        <v>0</v>
      </c>
      <c r="H32" s="12">
        <v>3</v>
      </c>
      <c r="I32" s="12">
        <v>5</v>
      </c>
      <c r="J32" s="12">
        <v>1</v>
      </c>
      <c r="K32" s="12">
        <v>3</v>
      </c>
    </row>
    <row r="33" spans="1:11" x14ac:dyDescent="0.35">
      <c r="A33" s="15" t="s">
        <v>59</v>
      </c>
      <c r="B33" s="12">
        <v>0</v>
      </c>
      <c r="C33" s="12">
        <v>1</v>
      </c>
      <c r="D33" s="12">
        <v>1</v>
      </c>
      <c r="E33" s="12">
        <v>0</v>
      </c>
      <c r="F33" s="12">
        <v>0</v>
      </c>
      <c r="G33" s="12">
        <v>3</v>
      </c>
      <c r="H33" s="12">
        <v>1</v>
      </c>
      <c r="I33" s="12">
        <v>2</v>
      </c>
      <c r="J33" s="12">
        <v>3</v>
      </c>
      <c r="K33" s="12">
        <v>0</v>
      </c>
    </row>
    <row r="34" spans="1:11" x14ac:dyDescent="0.35">
      <c r="A34" s="15" t="s">
        <v>60</v>
      </c>
      <c r="B34" s="12">
        <v>3</v>
      </c>
      <c r="C34" s="12">
        <v>0</v>
      </c>
      <c r="D34" s="12">
        <v>1</v>
      </c>
      <c r="E34" s="12">
        <v>1</v>
      </c>
      <c r="F34" s="12">
        <v>1</v>
      </c>
      <c r="G34" s="12">
        <v>3</v>
      </c>
      <c r="H34" s="12">
        <v>0</v>
      </c>
      <c r="I34" s="12">
        <v>1</v>
      </c>
      <c r="J34" s="12">
        <v>2</v>
      </c>
      <c r="K34" s="12">
        <v>1</v>
      </c>
    </row>
    <row r="35" spans="1:11" x14ac:dyDescent="0.35">
      <c r="A35" s="15" t="s">
        <v>61</v>
      </c>
      <c r="B35" s="12">
        <v>1</v>
      </c>
      <c r="C35" s="12">
        <v>0</v>
      </c>
      <c r="D35" s="12">
        <v>0</v>
      </c>
      <c r="E35" s="12">
        <v>0</v>
      </c>
      <c r="F35" s="12">
        <v>0</v>
      </c>
      <c r="G35" s="12">
        <v>0</v>
      </c>
      <c r="H35" s="12">
        <v>1</v>
      </c>
      <c r="I35" s="12">
        <v>1</v>
      </c>
      <c r="J35" s="12">
        <v>0</v>
      </c>
      <c r="K35" s="12">
        <v>1</v>
      </c>
    </row>
    <row r="36" spans="1:11" x14ac:dyDescent="0.35">
      <c r="A36" s="14" t="s">
        <v>62</v>
      </c>
      <c r="B36" s="12">
        <v>5</v>
      </c>
      <c r="C36" s="12">
        <v>6</v>
      </c>
      <c r="D36" s="12">
        <v>5</v>
      </c>
      <c r="E36" s="12">
        <v>5</v>
      </c>
      <c r="F36" s="12">
        <v>2</v>
      </c>
      <c r="G36" s="12">
        <v>6</v>
      </c>
      <c r="H36" s="12">
        <v>3</v>
      </c>
      <c r="I36" s="12">
        <v>2</v>
      </c>
      <c r="J36" s="12">
        <v>7</v>
      </c>
      <c r="K36" s="12">
        <v>4</v>
      </c>
    </row>
    <row r="37" spans="1:11" x14ac:dyDescent="0.35">
      <c r="A37" s="15" t="s">
        <v>63</v>
      </c>
      <c r="B37" s="12">
        <v>2</v>
      </c>
      <c r="C37" s="12">
        <v>1</v>
      </c>
      <c r="D37" s="12">
        <v>0</v>
      </c>
      <c r="E37" s="12">
        <v>0</v>
      </c>
      <c r="F37" s="12">
        <v>0</v>
      </c>
      <c r="G37" s="12">
        <v>2</v>
      </c>
      <c r="H37" s="12">
        <v>0</v>
      </c>
      <c r="I37" s="12">
        <v>0</v>
      </c>
      <c r="J37" s="12">
        <v>2</v>
      </c>
      <c r="K37" s="12">
        <v>1</v>
      </c>
    </row>
    <row r="38" spans="1:11" x14ac:dyDescent="0.35">
      <c r="A38" s="15" t="s">
        <v>64</v>
      </c>
      <c r="B38" s="12">
        <v>0</v>
      </c>
      <c r="C38" s="12">
        <v>0</v>
      </c>
      <c r="D38" s="12">
        <v>0</v>
      </c>
      <c r="E38" s="12">
        <v>0</v>
      </c>
      <c r="F38" s="12">
        <v>0</v>
      </c>
      <c r="G38" s="12">
        <v>0</v>
      </c>
      <c r="H38" s="12">
        <v>0</v>
      </c>
      <c r="I38" s="12">
        <v>0</v>
      </c>
      <c r="J38" s="12">
        <v>0</v>
      </c>
      <c r="K38" s="12">
        <v>0</v>
      </c>
    </row>
    <row r="39" spans="1:11" x14ac:dyDescent="0.35">
      <c r="A39" s="15" t="s">
        <v>65</v>
      </c>
      <c r="B39" s="12">
        <v>1</v>
      </c>
      <c r="C39" s="12">
        <v>0</v>
      </c>
      <c r="D39" s="12">
        <v>0</v>
      </c>
      <c r="E39" s="12">
        <v>0</v>
      </c>
      <c r="F39" s="12">
        <v>0</v>
      </c>
      <c r="G39" s="12">
        <v>0</v>
      </c>
      <c r="H39" s="12">
        <v>0</v>
      </c>
      <c r="I39" s="12">
        <v>0</v>
      </c>
      <c r="J39" s="12">
        <v>0</v>
      </c>
      <c r="K39" s="12">
        <v>0</v>
      </c>
    </row>
    <row r="40" spans="1:11" x14ac:dyDescent="0.35">
      <c r="A40" s="15" t="s">
        <v>66</v>
      </c>
      <c r="B40" s="12">
        <v>2</v>
      </c>
      <c r="C40" s="12">
        <v>5</v>
      </c>
      <c r="D40" s="12">
        <v>5</v>
      </c>
      <c r="E40" s="12">
        <v>5</v>
      </c>
      <c r="F40" s="12">
        <v>2</v>
      </c>
      <c r="G40" s="12">
        <v>4</v>
      </c>
      <c r="H40" s="12">
        <v>3</v>
      </c>
      <c r="I40" s="12">
        <v>2</v>
      </c>
      <c r="J40" s="12">
        <v>5</v>
      </c>
      <c r="K40" s="12">
        <v>3</v>
      </c>
    </row>
    <row r="41" spans="1:11" x14ac:dyDescent="0.35">
      <c r="A41" s="14" t="s">
        <v>67</v>
      </c>
      <c r="B41" s="12">
        <v>23</v>
      </c>
      <c r="C41" s="12">
        <v>29</v>
      </c>
      <c r="D41" s="12">
        <v>40</v>
      </c>
      <c r="E41" s="12">
        <v>38</v>
      </c>
      <c r="F41" s="12">
        <v>24</v>
      </c>
      <c r="G41" s="12">
        <v>26</v>
      </c>
      <c r="H41" s="12">
        <v>33</v>
      </c>
      <c r="I41" s="12">
        <v>31</v>
      </c>
      <c r="J41" s="12">
        <v>23</v>
      </c>
      <c r="K41" s="12">
        <v>36</v>
      </c>
    </row>
    <row r="42" spans="1:11" x14ac:dyDescent="0.35">
      <c r="A42" s="15" t="s">
        <v>68</v>
      </c>
      <c r="B42" s="12">
        <v>4</v>
      </c>
      <c r="C42" s="12">
        <v>3</v>
      </c>
      <c r="D42" s="12">
        <v>11</v>
      </c>
      <c r="E42" s="12">
        <v>15</v>
      </c>
      <c r="F42" s="12">
        <v>6</v>
      </c>
      <c r="G42" s="12">
        <v>9</v>
      </c>
      <c r="H42" s="12">
        <v>10</v>
      </c>
      <c r="I42" s="12">
        <v>3</v>
      </c>
      <c r="J42" s="12">
        <v>5</v>
      </c>
      <c r="K42" s="12">
        <v>8</v>
      </c>
    </row>
    <row r="43" spans="1:11" x14ac:dyDescent="0.35">
      <c r="A43" s="15" t="s">
        <v>69</v>
      </c>
      <c r="B43" s="12">
        <v>5</v>
      </c>
      <c r="C43" s="12">
        <v>4</v>
      </c>
      <c r="D43" s="12">
        <v>3</v>
      </c>
      <c r="E43" s="12">
        <v>3</v>
      </c>
      <c r="F43" s="12">
        <v>8</v>
      </c>
      <c r="G43" s="12">
        <v>3</v>
      </c>
      <c r="H43" s="12">
        <v>1</v>
      </c>
      <c r="I43" s="12">
        <v>8</v>
      </c>
      <c r="J43" s="12">
        <v>2</v>
      </c>
      <c r="K43" s="12">
        <v>11</v>
      </c>
    </row>
    <row r="44" spans="1:11" x14ac:dyDescent="0.35">
      <c r="A44" s="15" t="s">
        <v>70</v>
      </c>
      <c r="B44" s="12">
        <v>14</v>
      </c>
      <c r="C44" s="12">
        <v>22</v>
      </c>
      <c r="D44" s="12">
        <v>26</v>
      </c>
      <c r="E44" s="12">
        <v>20</v>
      </c>
      <c r="F44" s="12">
        <v>10</v>
      </c>
      <c r="G44" s="12">
        <v>14</v>
      </c>
      <c r="H44" s="12">
        <v>22</v>
      </c>
      <c r="I44" s="12">
        <v>20</v>
      </c>
      <c r="J44" s="12">
        <v>16</v>
      </c>
      <c r="K44" s="12">
        <v>17</v>
      </c>
    </row>
    <row r="45" spans="1:11" x14ac:dyDescent="0.35">
      <c r="A45" s="14" t="s">
        <v>71</v>
      </c>
      <c r="B45" s="12">
        <v>8</v>
      </c>
      <c r="C45" s="12">
        <v>3</v>
      </c>
      <c r="D45" s="12">
        <v>0</v>
      </c>
      <c r="E45" s="12">
        <v>4</v>
      </c>
      <c r="F45" s="12">
        <v>3</v>
      </c>
      <c r="G45" s="12">
        <v>6</v>
      </c>
      <c r="H45" s="12">
        <v>6</v>
      </c>
      <c r="I45" s="12">
        <v>3</v>
      </c>
      <c r="J45" s="12">
        <v>2</v>
      </c>
      <c r="K45" s="12">
        <v>3</v>
      </c>
    </row>
    <row r="46" spans="1:11" x14ac:dyDescent="0.35">
      <c r="A46" s="15" t="s">
        <v>72</v>
      </c>
      <c r="B46" s="12">
        <v>2</v>
      </c>
      <c r="C46" s="12">
        <v>0</v>
      </c>
      <c r="D46" s="12">
        <v>0</v>
      </c>
      <c r="E46" s="12">
        <v>3</v>
      </c>
      <c r="F46" s="12">
        <v>1</v>
      </c>
      <c r="G46" s="12">
        <v>0</v>
      </c>
      <c r="H46" s="12">
        <v>2</v>
      </c>
      <c r="I46" s="12">
        <v>1</v>
      </c>
      <c r="J46" s="12">
        <v>0</v>
      </c>
      <c r="K46" s="12">
        <v>1</v>
      </c>
    </row>
    <row r="47" spans="1:11" x14ac:dyDescent="0.35">
      <c r="A47" s="15" t="s">
        <v>73</v>
      </c>
      <c r="B47" s="12">
        <v>3</v>
      </c>
      <c r="C47" s="12">
        <v>3</v>
      </c>
      <c r="D47" s="12">
        <v>0</v>
      </c>
      <c r="E47" s="12">
        <v>1</v>
      </c>
      <c r="F47" s="12">
        <v>0</v>
      </c>
      <c r="G47" s="12">
        <v>1</v>
      </c>
      <c r="H47" s="12">
        <v>1</v>
      </c>
      <c r="I47" s="12">
        <v>1</v>
      </c>
      <c r="J47" s="12">
        <v>0</v>
      </c>
      <c r="K47" s="12">
        <v>0</v>
      </c>
    </row>
    <row r="48" spans="1:11" x14ac:dyDescent="0.35">
      <c r="A48" s="15" t="s">
        <v>74</v>
      </c>
      <c r="B48" s="12">
        <v>1</v>
      </c>
      <c r="C48" s="12">
        <v>0</v>
      </c>
      <c r="D48" s="12">
        <v>0</v>
      </c>
      <c r="E48" s="12">
        <v>0</v>
      </c>
      <c r="F48" s="12">
        <v>0</v>
      </c>
      <c r="G48" s="12">
        <v>4</v>
      </c>
      <c r="H48" s="12">
        <v>0</v>
      </c>
      <c r="I48" s="12">
        <v>1</v>
      </c>
      <c r="J48" s="12">
        <v>0</v>
      </c>
      <c r="K48" s="12">
        <v>2</v>
      </c>
    </row>
    <row r="49" spans="1:11" x14ac:dyDescent="0.35">
      <c r="A49" s="15" t="s">
        <v>75</v>
      </c>
      <c r="B49" s="12">
        <v>0</v>
      </c>
      <c r="C49" s="12">
        <v>0</v>
      </c>
      <c r="D49" s="12">
        <v>0</v>
      </c>
      <c r="E49" s="12">
        <v>0</v>
      </c>
      <c r="F49" s="12">
        <v>0</v>
      </c>
      <c r="G49" s="12">
        <v>1</v>
      </c>
      <c r="H49" s="12">
        <v>3</v>
      </c>
      <c r="I49" s="12">
        <v>0</v>
      </c>
      <c r="J49" s="12">
        <v>2</v>
      </c>
      <c r="K49" s="12">
        <v>0</v>
      </c>
    </row>
    <row r="50" spans="1:11" x14ac:dyDescent="0.35">
      <c r="A50" s="15" t="s">
        <v>76</v>
      </c>
      <c r="B50" s="12">
        <v>1</v>
      </c>
      <c r="C50" s="12">
        <v>0</v>
      </c>
      <c r="D50" s="12">
        <v>0</v>
      </c>
      <c r="E50" s="12">
        <v>0</v>
      </c>
      <c r="F50" s="12">
        <v>1</v>
      </c>
      <c r="G50" s="12">
        <v>0</v>
      </c>
      <c r="H50" s="12">
        <v>0</v>
      </c>
      <c r="I50" s="12">
        <v>0</v>
      </c>
      <c r="J50" s="12">
        <v>0</v>
      </c>
      <c r="K50" s="12">
        <v>0</v>
      </c>
    </row>
    <row r="51" spans="1:11" x14ac:dyDescent="0.35">
      <c r="A51" s="15" t="s">
        <v>77</v>
      </c>
      <c r="B51" s="12">
        <v>1</v>
      </c>
      <c r="C51" s="12">
        <v>0</v>
      </c>
      <c r="D51" s="12">
        <v>0</v>
      </c>
      <c r="E51" s="12">
        <v>0</v>
      </c>
      <c r="F51" s="12">
        <v>1</v>
      </c>
      <c r="G51" s="12">
        <v>0</v>
      </c>
      <c r="H51" s="12">
        <v>0</v>
      </c>
      <c r="I51" s="12">
        <v>0</v>
      </c>
      <c r="J51" s="12">
        <v>0</v>
      </c>
      <c r="K51" s="12">
        <v>0</v>
      </c>
    </row>
    <row r="52" spans="1:11" x14ac:dyDescent="0.35">
      <c r="A52" s="14" t="s">
        <v>78</v>
      </c>
      <c r="B52" s="12">
        <v>4</v>
      </c>
      <c r="C52" s="12">
        <v>2</v>
      </c>
      <c r="D52" s="12">
        <v>3</v>
      </c>
      <c r="E52" s="12">
        <v>5</v>
      </c>
      <c r="F52" s="12">
        <v>1</v>
      </c>
      <c r="G52" s="12">
        <v>0</v>
      </c>
      <c r="H52" s="12">
        <v>2</v>
      </c>
      <c r="I52" s="12">
        <v>0</v>
      </c>
      <c r="J52" s="12">
        <v>2</v>
      </c>
      <c r="K52" s="12">
        <v>5</v>
      </c>
    </row>
    <row r="53" spans="1:11" x14ac:dyDescent="0.35">
      <c r="A53" s="15" t="s">
        <v>79</v>
      </c>
      <c r="B53" s="12">
        <v>0</v>
      </c>
      <c r="C53" s="12">
        <v>1</v>
      </c>
      <c r="D53" s="12">
        <v>1</v>
      </c>
      <c r="E53" s="12">
        <v>0</v>
      </c>
      <c r="F53" s="12">
        <v>0</v>
      </c>
      <c r="G53" s="12">
        <v>0</v>
      </c>
      <c r="H53" s="12">
        <v>0</v>
      </c>
      <c r="I53" s="12">
        <v>0</v>
      </c>
      <c r="J53" s="12">
        <v>1</v>
      </c>
      <c r="K53" s="12">
        <v>0</v>
      </c>
    </row>
    <row r="54" spans="1:11" x14ac:dyDescent="0.35">
      <c r="A54" s="15" t="s">
        <v>80</v>
      </c>
      <c r="B54" s="12">
        <v>0</v>
      </c>
      <c r="C54" s="12">
        <v>0</v>
      </c>
      <c r="D54" s="12">
        <v>0</v>
      </c>
      <c r="E54" s="12">
        <v>1</v>
      </c>
      <c r="F54" s="12">
        <v>0</v>
      </c>
      <c r="G54" s="12">
        <v>0</v>
      </c>
      <c r="H54" s="12">
        <v>0</v>
      </c>
      <c r="I54" s="12">
        <v>0</v>
      </c>
      <c r="J54" s="12">
        <v>1</v>
      </c>
      <c r="K54" s="12">
        <v>0</v>
      </c>
    </row>
    <row r="55" spans="1:11" x14ac:dyDescent="0.35">
      <c r="A55" s="15" t="s">
        <v>81</v>
      </c>
      <c r="B55" s="12">
        <v>1</v>
      </c>
      <c r="C55" s="12">
        <v>0</v>
      </c>
      <c r="D55" s="12">
        <v>0</v>
      </c>
      <c r="E55" s="12">
        <v>2</v>
      </c>
      <c r="F55" s="12">
        <v>0</v>
      </c>
      <c r="G55" s="12">
        <v>0</v>
      </c>
      <c r="H55" s="12">
        <v>0</v>
      </c>
      <c r="I55" s="12">
        <v>0</v>
      </c>
      <c r="J55" s="12">
        <v>0</v>
      </c>
      <c r="K55" s="12">
        <v>3</v>
      </c>
    </row>
    <row r="56" spans="1:11" x14ac:dyDescent="0.35">
      <c r="A56" s="15" t="s">
        <v>82</v>
      </c>
      <c r="B56" s="12">
        <v>2</v>
      </c>
      <c r="C56" s="12">
        <v>0</v>
      </c>
      <c r="D56" s="12">
        <v>1</v>
      </c>
      <c r="E56" s="12">
        <v>2</v>
      </c>
      <c r="F56" s="12">
        <v>1</v>
      </c>
      <c r="G56" s="12">
        <v>0</v>
      </c>
      <c r="H56" s="12">
        <v>2</v>
      </c>
      <c r="I56" s="12">
        <v>0</v>
      </c>
      <c r="J56" s="12">
        <v>0</v>
      </c>
      <c r="K56" s="12">
        <v>1</v>
      </c>
    </row>
    <row r="57" spans="1:11" x14ac:dyDescent="0.35">
      <c r="A57" s="15" t="s">
        <v>83</v>
      </c>
      <c r="B57" s="12">
        <v>1</v>
      </c>
      <c r="C57" s="12">
        <v>1</v>
      </c>
      <c r="D57" s="12">
        <v>1</v>
      </c>
      <c r="E57" s="12">
        <v>0</v>
      </c>
      <c r="F57" s="12">
        <v>0</v>
      </c>
      <c r="G57" s="12">
        <v>0</v>
      </c>
      <c r="H57" s="12">
        <v>0</v>
      </c>
      <c r="I57" s="12">
        <v>0</v>
      </c>
      <c r="J57" s="12">
        <v>0</v>
      </c>
      <c r="K57" s="12">
        <v>1</v>
      </c>
    </row>
    <row r="58" spans="1:11" x14ac:dyDescent="0.35">
      <c r="A58" s="14" t="s">
        <v>84</v>
      </c>
      <c r="B58" s="12">
        <v>5</v>
      </c>
      <c r="C58" s="12">
        <v>3</v>
      </c>
      <c r="D58" s="12">
        <v>2</v>
      </c>
      <c r="E58" s="12">
        <v>5</v>
      </c>
      <c r="F58" s="12">
        <v>0</v>
      </c>
      <c r="G58" s="12">
        <v>1</v>
      </c>
      <c r="H58" s="12">
        <v>3</v>
      </c>
      <c r="I58" s="12">
        <v>3</v>
      </c>
      <c r="J58" s="12">
        <v>1</v>
      </c>
      <c r="K58" s="12">
        <v>6</v>
      </c>
    </row>
    <row r="59" spans="1:11" x14ac:dyDescent="0.35">
      <c r="A59" s="15" t="s">
        <v>85</v>
      </c>
      <c r="B59" s="12">
        <v>1</v>
      </c>
      <c r="C59" s="12">
        <v>1</v>
      </c>
      <c r="D59" s="12">
        <v>1</v>
      </c>
      <c r="E59" s="12">
        <v>2</v>
      </c>
      <c r="F59" s="12">
        <v>0</v>
      </c>
      <c r="G59" s="12">
        <v>0</v>
      </c>
      <c r="H59" s="12">
        <v>0</v>
      </c>
      <c r="I59" s="12">
        <v>1</v>
      </c>
      <c r="J59" s="12">
        <v>0</v>
      </c>
      <c r="K59" s="12">
        <v>0</v>
      </c>
    </row>
    <row r="60" spans="1:11" x14ac:dyDescent="0.35">
      <c r="A60" s="15" t="s">
        <v>86</v>
      </c>
      <c r="B60" s="12">
        <v>4</v>
      </c>
      <c r="C60" s="12">
        <v>2</v>
      </c>
      <c r="D60" s="12">
        <v>1</v>
      </c>
      <c r="E60" s="12">
        <v>3</v>
      </c>
      <c r="F60" s="12">
        <v>0</v>
      </c>
      <c r="G60" s="12">
        <v>1</v>
      </c>
      <c r="H60" s="12">
        <v>3</v>
      </c>
      <c r="I60" s="12">
        <v>2</v>
      </c>
      <c r="J60" s="12">
        <v>1</v>
      </c>
      <c r="K60" s="12">
        <v>6</v>
      </c>
    </row>
    <row r="61" spans="1:11" x14ac:dyDescent="0.35">
      <c r="A61" s="14" t="s">
        <v>87</v>
      </c>
      <c r="B61" s="12">
        <v>49</v>
      </c>
      <c r="C61" s="12">
        <v>42</v>
      </c>
      <c r="D61" s="12">
        <v>52</v>
      </c>
      <c r="E61" s="12">
        <v>46</v>
      </c>
      <c r="F61" s="12">
        <v>47</v>
      </c>
      <c r="G61" s="12">
        <v>54</v>
      </c>
      <c r="H61" s="12">
        <v>51</v>
      </c>
      <c r="I61" s="12">
        <v>42</v>
      </c>
      <c r="J61" s="12">
        <v>67</v>
      </c>
      <c r="K61" s="12">
        <v>53</v>
      </c>
    </row>
    <row r="62" spans="1:11" x14ac:dyDescent="0.35">
      <c r="A62" s="15" t="s">
        <v>88</v>
      </c>
      <c r="B62" s="12">
        <v>44</v>
      </c>
      <c r="C62" s="12">
        <v>35</v>
      </c>
      <c r="D62" s="12">
        <v>42</v>
      </c>
      <c r="E62" s="12">
        <v>39</v>
      </c>
      <c r="F62" s="12">
        <v>29</v>
      </c>
      <c r="G62" s="12">
        <v>40</v>
      </c>
      <c r="H62" s="12">
        <v>33</v>
      </c>
      <c r="I62" s="12">
        <v>31</v>
      </c>
      <c r="J62" s="12">
        <v>53</v>
      </c>
      <c r="K62" s="12">
        <v>39</v>
      </c>
    </row>
    <row r="63" spans="1:11" x14ac:dyDescent="0.35">
      <c r="A63" s="15" t="s">
        <v>89</v>
      </c>
      <c r="B63" s="12">
        <v>0</v>
      </c>
      <c r="C63" s="12">
        <v>4</v>
      </c>
      <c r="D63" s="12">
        <v>1</v>
      </c>
      <c r="E63" s="12">
        <v>1</v>
      </c>
      <c r="F63" s="12">
        <v>0</v>
      </c>
      <c r="G63" s="12">
        <v>0</v>
      </c>
      <c r="H63" s="12">
        <v>3</v>
      </c>
      <c r="I63" s="12">
        <v>1</v>
      </c>
      <c r="J63" s="12">
        <v>0</v>
      </c>
      <c r="K63" s="12">
        <v>2</v>
      </c>
    </row>
    <row r="64" spans="1:11" x14ac:dyDescent="0.35">
      <c r="A64" s="15" t="s">
        <v>90</v>
      </c>
      <c r="B64" s="12">
        <v>1</v>
      </c>
      <c r="C64" s="12">
        <v>0</v>
      </c>
      <c r="D64" s="12">
        <v>1</v>
      </c>
      <c r="E64" s="12">
        <v>0</v>
      </c>
      <c r="F64" s="12">
        <v>0</v>
      </c>
      <c r="G64" s="12">
        <v>0</v>
      </c>
      <c r="H64" s="12">
        <v>0</v>
      </c>
      <c r="I64" s="12">
        <v>0</v>
      </c>
      <c r="J64" s="12">
        <v>1</v>
      </c>
      <c r="K64" s="12">
        <v>0</v>
      </c>
    </row>
    <row r="65" spans="1:11" x14ac:dyDescent="0.35">
      <c r="A65" s="15" t="s">
        <v>91</v>
      </c>
      <c r="B65" s="12">
        <v>1</v>
      </c>
      <c r="C65" s="12">
        <v>1</v>
      </c>
      <c r="D65" s="12">
        <v>3</v>
      </c>
      <c r="E65" s="12">
        <v>5</v>
      </c>
      <c r="F65" s="12">
        <v>4</v>
      </c>
      <c r="G65" s="12">
        <v>7</v>
      </c>
      <c r="H65" s="12">
        <v>9</v>
      </c>
      <c r="I65" s="12">
        <v>4</v>
      </c>
      <c r="J65" s="12">
        <v>6</v>
      </c>
      <c r="K65" s="12">
        <v>5</v>
      </c>
    </row>
    <row r="66" spans="1:11" x14ac:dyDescent="0.35">
      <c r="A66" s="15" t="s">
        <v>92</v>
      </c>
      <c r="B66" s="12">
        <v>1</v>
      </c>
      <c r="C66" s="12">
        <v>0</v>
      </c>
      <c r="D66" s="12">
        <v>0</v>
      </c>
      <c r="E66" s="12">
        <v>0</v>
      </c>
      <c r="F66" s="12">
        <v>6</v>
      </c>
      <c r="G66" s="12">
        <v>2</v>
      </c>
      <c r="H66" s="12">
        <v>2</v>
      </c>
      <c r="I66" s="12">
        <v>0</v>
      </c>
      <c r="J66" s="12">
        <v>1</v>
      </c>
      <c r="K66" s="12">
        <v>1</v>
      </c>
    </row>
    <row r="67" spans="1:11" x14ac:dyDescent="0.35">
      <c r="A67" s="15" t="s">
        <v>93</v>
      </c>
      <c r="B67" s="12">
        <v>1</v>
      </c>
      <c r="C67" s="12">
        <v>2</v>
      </c>
      <c r="D67" s="12">
        <v>1</v>
      </c>
      <c r="E67" s="12">
        <v>0</v>
      </c>
      <c r="F67" s="12">
        <v>3</v>
      </c>
      <c r="G67" s="12">
        <v>3</v>
      </c>
      <c r="H67" s="12">
        <v>2</v>
      </c>
      <c r="I67" s="12">
        <v>5</v>
      </c>
      <c r="J67" s="12">
        <v>2</v>
      </c>
      <c r="K67" s="12">
        <v>4</v>
      </c>
    </row>
    <row r="68" spans="1:11" x14ac:dyDescent="0.35">
      <c r="A68" s="15" t="s">
        <v>94</v>
      </c>
      <c r="B68" s="12">
        <v>1</v>
      </c>
      <c r="C68" s="12">
        <v>0</v>
      </c>
      <c r="D68" s="12">
        <v>3</v>
      </c>
      <c r="E68" s="12">
        <v>1</v>
      </c>
      <c r="F68" s="12">
        <v>3</v>
      </c>
      <c r="G68" s="12">
        <v>2</v>
      </c>
      <c r="H68" s="12">
        <v>2</v>
      </c>
      <c r="I68" s="12">
        <v>1</v>
      </c>
      <c r="J68" s="12">
        <v>4</v>
      </c>
      <c r="K68" s="12">
        <v>0</v>
      </c>
    </row>
    <row r="69" spans="1:11" x14ac:dyDescent="0.35">
      <c r="A69" s="15" t="s">
        <v>95</v>
      </c>
      <c r="B69" s="12">
        <v>0</v>
      </c>
      <c r="C69" s="12">
        <v>0</v>
      </c>
      <c r="D69" s="12">
        <v>1</v>
      </c>
      <c r="E69" s="12">
        <v>0</v>
      </c>
      <c r="F69" s="12">
        <v>2</v>
      </c>
      <c r="G69" s="12">
        <v>0</v>
      </c>
      <c r="H69" s="12">
        <v>0</v>
      </c>
      <c r="I69" s="12">
        <v>0</v>
      </c>
      <c r="J69" s="12">
        <v>0</v>
      </c>
      <c r="K69" s="12">
        <v>2</v>
      </c>
    </row>
    <row r="70" spans="1:11" x14ac:dyDescent="0.35">
      <c r="A70" s="14" t="s">
        <v>96</v>
      </c>
      <c r="B70" s="12">
        <v>0</v>
      </c>
      <c r="C70" s="12">
        <v>0</v>
      </c>
      <c r="D70" s="12">
        <v>1</v>
      </c>
      <c r="E70" s="12">
        <v>1</v>
      </c>
      <c r="F70" s="12">
        <v>0</v>
      </c>
      <c r="G70" s="12">
        <v>2</v>
      </c>
      <c r="H70" s="12">
        <v>0</v>
      </c>
      <c r="I70" s="12">
        <v>0</v>
      </c>
      <c r="J70" s="12">
        <v>0</v>
      </c>
      <c r="K70" s="12">
        <v>1</v>
      </c>
    </row>
    <row r="71" spans="1:11" x14ac:dyDescent="0.35">
      <c r="A71" s="15" t="s">
        <v>97</v>
      </c>
      <c r="B71" s="12">
        <v>0</v>
      </c>
      <c r="C71" s="12">
        <v>0</v>
      </c>
      <c r="D71" s="12">
        <v>0</v>
      </c>
      <c r="E71" s="12">
        <v>0</v>
      </c>
      <c r="F71" s="12">
        <v>0</v>
      </c>
      <c r="G71" s="12">
        <v>0</v>
      </c>
      <c r="H71" s="12">
        <v>0</v>
      </c>
      <c r="I71" s="12">
        <v>0</v>
      </c>
      <c r="J71" s="12">
        <v>0</v>
      </c>
      <c r="K71" s="12">
        <v>0</v>
      </c>
    </row>
    <row r="72" spans="1:11" x14ac:dyDescent="0.35">
      <c r="A72" s="15" t="s">
        <v>98</v>
      </c>
      <c r="B72" s="12">
        <v>0</v>
      </c>
      <c r="C72" s="12">
        <v>0</v>
      </c>
      <c r="D72" s="12">
        <v>0</v>
      </c>
      <c r="E72" s="12">
        <v>0</v>
      </c>
      <c r="F72" s="12">
        <v>0</v>
      </c>
      <c r="G72" s="12">
        <v>0</v>
      </c>
      <c r="H72" s="12">
        <v>0</v>
      </c>
      <c r="I72" s="12">
        <v>0</v>
      </c>
      <c r="J72" s="12">
        <v>0</v>
      </c>
      <c r="K72" s="12">
        <v>0</v>
      </c>
    </row>
    <row r="73" spans="1:11" x14ac:dyDescent="0.35">
      <c r="A73" s="15" t="s">
        <v>99</v>
      </c>
      <c r="B73" s="12">
        <v>0</v>
      </c>
      <c r="C73" s="12">
        <v>0</v>
      </c>
      <c r="D73" s="12">
        <v>0</v>
      </c>
      <c r="E73" s="12">
        <v>0</v>
      </c>
      <c r="F73" s="12">
        <v>0</v>
      </c>
      <c r="G73" s="12">
        <v>0</v>
      </c>
      <c r="H73" s="12">
        <v>0</v>
      </c>
      <c r="I73" s="12">
        <v>0</v>
      </c>
      <c r="J73" s="12">
        <v>0</v>
      </c>
      <c r="K73" s="12">
        <v>0</v>
      </c>
    </row>
    <row r="74" spans="1:11" x14ac:dyDescent="0.35">
      <c r="A74" s="15" t="s">
        <v>100</v>
      </c>
      <c r="B74" s="12">
        <v>0</v>
      </c>
      <c r="C74" s="12">
        <v>0</v>
      </c>
      <c r="D74" s="12">
        <v>0</v>
      </c>
      <c r="E74" s="12">
        <v>0</v>
      </c>
      <c r="F74" s="12">
        <v>0</v>
      </c>
      <c r="G74" s="12">
        <v>0</v>
      </c>
      <c r="H74" s="12">
        <v>0</v>
      </c>
      <c r="I74" s="12">
        <v>0</v>
      </c>
      <c r="J74" s="12">
        <v>0</v>
      </c>
      <c r="K74" s="12">
        <v>0</v>
      </c>
    </row>
    <row r="75" spans="1:11" x14ac:dyDescent="0.35">
      <c r="A75" s="15" t="s">
        <v>101</v>
      </c>
      <c r="B75" s="12">
        <v>0</v>
      </c>
      <c r="C75" s="12">
        <v>0</v>
      </c>
      <c r="D75" s="12">
        <v>1</v>
      </c>
      <c r="E75" s="12">
        <v>1</v>
      </c>
      <c r="F75" s="12">
        <v>0</v>
      </c>
      <c r="G75" s="12">
        <v>2</v>
      </c>
      <c r="H75" s="12">
        <v>0</v>
      </c>
      <c r="I75" s="12">
        <v>0</v>
      </c>
      <c r="J75" s="12">
        <v>0</v>
      </c>
      <c r="K75" s="12">
        <v>1</v>
      </c>
    </row>
    <row r="76" spans="1:11" x14ac:dyDescent="0.35">
      <c r="A76" s="15" t="s">
        <v>102</v>
      </c>
      <c r="B76" s="12">
        <v>0</v>
      </c>
      <c r="C76" s="12">
        <v>0</v>
      </c>
      <c r="D76" s="12">
        <v>0</v>
      </c>
      <c r="E76" s="12">
        <v>0</v>
      </c>
      <c r="F76" s="12">
        <v>0</v>
      </c>
      <c r="G76" s="12">
        <v>0</v>
      </c>
      <c r="H76" s="12">
        <v>0</v>
      </c>
      <c r="I76" s="12">
        <v>0</v>
      </c>
      <c r="J76" s="12">
        <v>0</v>
      </c>
      <c r="K76" s="12">
        <v>0</v>
      </c>
    </row>
    <row r="77" spans="1:11" x14ac:dyDescent="0.35">
      <c r="A77" s="15" t="s">
        <v>103</v>
      </c>
      <c r="B77" s="12">
        <v>0</v>
      </c>
      <c r="C77" s="12">
        <v>0</v>
      </c>
      <c r="D77" s="12">
        <v>0</v>
      </c>
      <c r="E77" s="12">
        <v>0</v>
      </c>
      <c r="F77" s="12">
        <v>0</v>
      </c>
      <c r="G77" s="12">
        <v>0</v>
      </c>
      <c r="H77" s="12">
        <v>0</v>
      </c>
      <c r="I77" s="12">
        <v>0</v>
      </c>
      <c r="J77" s="12">
        <v>0</v>
      </c>
      <c r="K77" s="12">
        <v>0</v>
      </c>
    </row>
    <row r="78" spans="1:11" x14ac:dyDescent="0.35">
      <c r="A78" s="14" t="s">
        <v>104</v>
      </c>
      <c r="B78" s="12">
        <v>0</v>
      </c>
      <c r="C78" s="12">
        <v>0</v>
      </c>
      <c r="D78" s="12">
        <v>0</v>
      </c>
      <c r="E78" s="12">
        <v>1</v>
      </c>
      <c r="F78" s="12">
        <v>1</v>
      </c>
      <c r="G78" s="12">
        <v>0</v>
      </c>
      <c r="H78" s="12">
        <v>0</v>
      </c>
      <c r="I78" s="12">
        <v>0</v>
      </c>
      <c r="J78" s="12">
        <v>0</v>
      </c>
      <c r="K78" s="12">
        <v>0</v>
      </c>
    </row>
    <row r="79" spans="1:11" x14ac:dyDescent="0.35">
      <c r="A79" s="15" t="s">
        <v>105</v>
      </c>
      <c r="B79" s="12">
        <v>0</v>
      </c>
      <c r="C79" s="12">
        <v>0</v>
      </c>
      <c r="D79" s="12">
        <v>0</v>
      </c>
      <c r="E79" s="12">
        <v>0</v>
      </c>
      <c r="F79" s="12">
        <v>1</v>
      </c>
      <c r="G79" s="12">
        <v>0</v>
      </c>
      <c r="H79" s="12">
        <v>0</v>
      </c>
      <c r="I79" s="12">
        <v>0</v>
      </c>
      <c r="J79" s="12">
        <v>0</v>
      </c>
      <c r="K79" s="12">
        <v>0</v>
      </c>
    </row>
    <row r="80" spans="1:11" x14ac:dyDescent="0.35">
      <c r="A80" s="15" t="s">
        <v>106</v>
      </c>
      <c r="B80" s="12">
        <v>0</v>
      </c>
      <c r="C80" s="12">
        <v>0</v>
      </c>
      <c r="D80" s="12">
        <v>0</v>
      </c>
      <c r="E80" s="12">
        <v>0</v>
      </c>
      <c r="F80" s="12">
        <v>0</v>
      </c>
      <c r="G80" s="12">
        <v>0</v>
      </c>
      <c r="H80" s="12">
        <v>0</v>
      </c>
      <c r="I80" s="12">
        <v>0</v>
      </c>
      <c r="J80" s="12">
        <v>0</v>
      </c>
      <c r="K80" s="12">
        <v>0</v>
      </c>
    </row>
    <row r="81" spans="1:11" x14ac:dyDescent="0.35">
      <c r="A81" s="15" t="s">
        <v>107</v>
      </c>
      <c r="B81" s="12">
        <v>0</v>
      </c>
      <c r="C81" s="12">
        <v>0</v>
      </c>
      <c r="D81" s="12">
        <v>0</v>
      </c>
      <c r="E81" s="12">
        <v>1</v>
      </c>
      <c r="F81" s="12">
        <v>0</v>
      </c>
      <c r="G81" s="12">
        <v>0</v>
      </c>
      <c r="H81" s="12">
        <v>0</v>
      </c>
      <c r="I81" s="12">
        <v>0</v>
      </c>
      <c r="J81" s="12">
        <v>0</v>
      </c>
      <c r="K81" s="12">
        <v>0</v>
      </c>
    </row>
    <row r="82" spans="1:11" x14ac:dyDescent="0.35">
      <c r="A82" s="14" t="s">
        <v>108</v>
      </c>
      <c r="B82" s="12">
        <v>0</v>
      </c>
      <c r="C82" s="12">
        <v>1</v>
      </c>
      <c r="D82" s="12">
        <v>1</v>
      </c>
      <c r="E82" s="12">
        <v>2</v>
      </c>
      <c r="F82" s="12">
        <v>2</v>
      </c>
      <c r="G82" s="12">
        <v>1</v>
      </c>
      <c r="H82" s="12">
        <v>3</v>
      </c>
      <c r="I82" s="12">
        <v>0</v>
      </c>
      <c r="J82" s="12">
        <v>2</v>
      </c>
      <c r="K82" s="12">
        <v>0</v>
      </c>
    </row>
    <row r="83" spans="1:11" x14ac:dyDescent="0.35">
      <c r="A83" s="15" t="s">
        <v>109</v>
      </c>
      <c r="B83" s="12">
        <v>0</v>
      </c>
      <c r="C83" s="12">
        <v>0</v>
      </c>
      <c r="D83" s="12">
        <v>1</v>
      </c>
      <c r="E83" s="12">
        <v>0</v>
      </c>
      <c r="F83" s="12">
        <v>2</v>
      </c>
      <c r="G83" s="12">
        <v>1</v>
      </c>
      <c r="H83" s="12">
        <v>1</v>
      </c>
      <c r="I83" s="12">
        <v>0</v>
      </c>
      <c r="J83" s="12">
        <v>2</v>
      </c>
      <c r="K83" s="12">
        <v>0</v>
      </c>
    </row>
    <row r="84" spans="1:11" x14ac:dyDescent="0.35">
      <c r="A84" s="15" t="s">
        <v>110</v>
      </c>
      <c r="B84" s="12">
        <v>0</v>
      </c>
      <c r="C84" s="12">
        <v>1</v>
      </c>
      <c r="D84" s="12">
        <v>0</v>
      </c>
      <c r="E84" s="12">
        <v>2</v>
      </c>
      <c r="F84" s="12">
        <v>0</v>
      </c>
      <c r="G84" s="12">
        <v>0</v>
      </c>
      <c r="H84" s="12">
        <v>2</v>
      </c>
      <c r="I84" s="12">
        <v>0</v>
      </c>
      <c r="J84" s="12">
        <v>0</v>
      </c>
      <c r="K84" s="12">
        <v>0</v>
      </c>
    </row>
    <row r="85" spans="1:11" x14ac:dyDescent="0.35">
      <c r="A85" s="14" t="s">
        <v>111</v>
      </c>
      <c r="B85" s="12">
        <v>1</v>
      </c>
      <c r="C85" s="12">
        <v>1</v>
      </c>
      <c r="D85" s="12">
        <v>1</v>
      </c>
      <c r="E85" s="12">
        <v>1</v>
      </c>
      <c r="F85" s="12">
        <v>0</v>
      </c>
      <c r="G85" s="12">
        <v>0</v>
      </c>
      <c r="H85" s="12">
        <v>3</v>
      </c>
      <c r="I85" s="12">
        <v>3</v>
      </c>
      <c r="J85" s="12">
        <v>3</v>
      </c>
      <c r="K85" s="12">
        <v>2</v>
      </c>
    </row>
    <row r="86" spans="1:11" x14ac:dyDescent="0.35">
      <c r="A86" s="15" t="s">
        <v>112</v>
      </c>
      <c r="B86" s="12">
        <v>1</v>
      </c>
      <c r="C86" s="12">
        <v>1</v>
      </c>
      <c r="D86" s="12">
        <v>1</v>
      </c>
      <c r="E86" s="12">
        <v>1</v>
      </c>
      <c r="F86" s="12">
        <v>0</v>
      </c>
      <c r="G86" s="12">
        <v>0</v>
      </c>
      <c r="H86" s="12">
        <v>3</v>
      </c>
      <c r="I86" s="12">
        <v>3</v>
      </c>
      <c r="J86" s="12">
        <v>3</v>
      </c>
      <c r="K86" s="12">
        <v>2</v>
      </c>
    </row>
    <row r="87" spans="1:11" x14ac:dyDescent="0.35">
      <c r="A87" s="15" t="s">
        <v>113</v>
      </c>
      <c r="B87" s="12">
        <v>0</v>
      </c>
      <c r="C87" s="12">
        <v>0</v>
      </c>
      <c r="D87" s="12">
        <v>0</v>
      </c>
      <c r="E87" s="12">
        <v>0</v>
      </c>
      <c r="F87" s="12">
        <v>0</v>
      </c>
      <c r="G87" s="12">
        <v>0</v>
      </c>
      <c r="H87" s="12">
        <v>0</v>
      </c>
      <c r="I87" s="12">
        <v>0</v>
      </c>
      <c r="J87" s="12">
        <v>0</v>
      </c>
      <c r="K87" s="12">
        <v>0</v>
      </c>
    </row>
    <row r="88" spans="1:11" x14ac:dyDescent="0.35">
      <c r="A88" s="14" t="s">
        <v>114</v>
      </c>
      <c r="B88" s="12">
        <v>5</v>
      </c>
      <c r="C88" s="12">
        <v>5</v>
      </c>
      <c r="D88" s="12">
        <v>7</v>
      </c>
      <c r="E88" s="12">
        <v>10</v>
      </c>
      <c r="F88" s="12">
        <v>1</v>
      </c>
      <c r="G88" s="12">
        <v>7</v>
      </c>
      <c r="H88" s="12">
        <v>5</v>
      </c>
      <c r="I88" s="12">
        <v>4</v>
      </c>
      <c r="J88" s="12">
        <v>4</v>
      </c>
      <c r="K88" s="12">
        <v>6</v>
      </c>
    </row>
    <row r="89" spans="1:11" x14ac:dyDescent="0.35">
      <c r="A89" s="15" t="s">
        <v>115</v>
      </c>
      <c r="B89" s="12">
        <v>4</v>
      </c>
      <c r="C89" s="12">
        <v>2</v>
      </c>
      <c r="D89" s="12">
        <v>2</v>
      </c>
      <c r="E89" s="12">
        <v>5</v>
      </c>
      <c r="F89" s="12">
        <v>0</v>
      </c>
      <c r="G89" s="12">
        <v>4</v>
      </c>
      <c r="H89" s="12">
        <v>0</v>
      </c>
      <c r="I89" s="12">
        <v>2</v>
      </c>
      <c r="J89" s="12">
        <v>2</v>
      </c>
      <c r="K89" s="12">
        <v>2</v>
      </c>
    </row>
    <row r="90" spans="1:11" x14ac:dyDescent="0.35">
      <c r="A90" s="15" t="s">
        <v>116</v>
      </c>
      <c r="B90" s="12">
        <v>1</v>
      </c>
      <c r="C90" s="12">
        <v>3</v>
      </c>
      <c r="D90" s="12">
        <v>5</v>
      </c>
      <c r="E90" s="12">
        <v>5</v>
      </c>
      <c r="F90" s="12">
        <v>1</v>
      </c>
      <c r="G90" s="12">
        <v>3</v>
      </c>
      <c r="H90" s="12">
        <v>5</v>
      </c>
      <c r="I90" s="12">
        <v>2</v>
      </c>
      <c r="J90" s="12">
        <v>2</v>
      </c>
      <c r="K90" s="12">
        <v>4</v>
      </c>
    </row>
    <row r="91" spans="1:11" x14ac:dyDescent="0.35">
      <c r="A91" s="14" t="s">
        <v>117</v>
      </c>
      <c r="B91" s="12">
        <v>8</v>
      </c>
      <c r="C91" s="12">
        <v>6</v>
      </c>
      <c r="D91" s="12">
        <v>6</v>
      </c>
      <c r="E91" s="12">
        <v>7</v>
      </c>
      <c r="F91" s="12">
        <v>4</v>
      </c>
      <c r="G91" s="12">
        <v>9</v>
      </c>
      <c r="H91" s="12">
        <v>14</v>
      </c>
      <c r="I91" s="12">
        <v>4</v>
      </c>
      <c r="J91" s="12">
        <v>11</v>
      </c>
      <c r="K91" s="12">
        <v>11</v>
      </c>
    </row>
    <row r="92" spans="1:11" x14ac:dyDescent="0.35">
      <c r="A92" s="15" t="s">
        <v>118</v>
      </c>
      <c r="B92" s="12">
        <v>5</v>
      </c>
      <c r="C92" s="12">
        <v>2</v>
      </c>
      <c r="D92" s="12">
        <v>3</v>
      </c>
      <c r="E92" s="12">
        <v>2</v>
      </c>
      <c r="F92" s="12">
        <v>3</v>
      </c>
      <c r="G92" s="12">
        <v>1</v>
      </c>
      <c r="H92" s="12">
        <v>2</v>
      </c>
      <c r="I92" s="12">
        <v>1</v>
      </c>
      <c r="J92" s="12">
        <v>1</v>
      </c>
      <c r="K92" s="12">
        <v>4</v>
      </c>
    </row>
    <row r="93" spans="1:11" x14ac:dyDescent="0.35">
      <c r="A93" s="15" t="s">
        <v>119</v>
      </c>
      <c r="B93" s="12">
        <v>1</v>
      </c>
      <c r="C93" s="12">
        <v>0</v>
      </c>
      <c r="D93" s="12">
        <v>0</v>
      </c>
      <c r="E93" s="12">
        <v>2</v>
      </c>
      <c r="F93" s="12">
        <v>0</v>
      </c>
      <c r="G93" s="12">
        <v>2</v>
      </c>
      <c r="H93" s="12">
        <v>0</v>
      </c>
      <c r="I93" s="12">
        <v>1</v>
      </c>
      <c r="J93" s="12">
        <v>4</v>
      </c>
      <c r="K93" s="12">
        <v>0</v>
      </c>
    </row>
    <row r="94" spans="1:11" x14ac:dyDescent="0.35">
      <c r="A94" s="15" t="s">
        <v>120</v>
      </c>
      <c r="B94" s="12">
        <v>2</v>
      </c>
      <c r="C94" s="12">
        <v>4</v>
      </c>
      <c r="D94" s="12">
        <v>3</v>
      </c>
      <c r="E94" s="12">
        <v>3</v>
      </c>
      <c r="F94" s="12">
        <v>1</v>
      </c>
      <c r="G94" s="12">
        <v>6</v>
      </c>
      <c r="H94" s="12">
        <v>12</v>
      </c>
      <c r="I94" s="12">
        <v>2</v>
      </c>
      <c r="J94" s="12">
        <v>6</v>
      </c>
      <c r="K94" s="12">
        <v>7</v>
      </c>
    </row>
    <row r="95" spans="1:11" x14ac:dyDescent="0.35">
      <c r="A95" s="14" t="s">
        <v>121</v>
      </c>
      <c r="B95" s="12">
        <v>0</v>
      </c>
      <c r="C95" s="12">
        <v>2</v>
      </c>
      <c r="D95" s="12">
        <v>3</v>
      </c>
      <c r="E95" s="12">
        <v>0</v>
      </c>
      <c r="F95" s="12">
        <v>3</v>
      </c>
      <c r="G95" s="12">
        <v>0</v>
      </c>
      <c r="H95" s="12">
        <v>2</v>
      </c>
      <c r="I95" s="12">
        <v>4</v>
      </c>
      <c r="J95" s="12">
        <v>4</v>
      </c>
      <c r="K95" s="12">
        <v>2</v>
      </c>
    </row>
    <row r="96" spans="1:11" x14ac:dyDescent="0.35">
      <c r="A96" s="15" t="s">
        <v>122</v>
      </c>
      <c r="B96" s="12">
        <v>0</v>
      </c>
      <c r="C96" s="12">
        <v>1</v>
      </c>
      <c r="D96" s="12">
        <v>0</v>
      </c>
      <c r="E96" s="12">
        <v>0</v>
      </c>
      <c r="F96" s="12">
        <v>1</v>
      </c>
      <c r="G96" s="12">
        <v>0</v>
      </c>
      <c r="H96" s="12">
        <v>1</v>
      </c>
      <c r="I96" s="12">
        <v>0</v>
      </c>
      <c r="J96" s="12">
        <v>1</v>
      </c>
      <c r="K96" s="12">
        <v>1</v>
      </c>
    </row>
    <row r="97" spans="1:11" x14ac:dyDescent="0.35">
      <c r="A97" s="15" t="s">
        <v>123</v>
      </c>
      <c r="B97" s="12">
        <v>0</v>
      </c>
      <c r="C97" s="12">
        <v>0</v>
      </c>
      <c r="D97" s="12">
        <v>1</v>
      </c>
      <c r="E97" s="12">
        <v>0</v>
      </c>
      <c r="F97" s="12">
        <v>0</v>
      </c>
      <c r="G97" s="12">
        <v>0</v>
      </c>
      <c r="H97" s="12">
        <v>0</v>
      </c>
      <c r="I97" s="12">
        <v>0</v>
      </c>
      <c r="J97" s="12">
        <v>0</v>
      </c>
      <c r="K97" s="12">
        <v>0</v>
      </c>
    </row>
    <row r="98" spans="1:11" x14ac:dyDescent="0.35">
      <c r="A98" s="15" t="s">
        <v>124</v>
      </c>
      <c r="B98" s="12">
        <v>0</v>
      </c>
      <c r="C98" s="12">
        <v>1</v>
      </c>
      <c r="D98" s="12">
        <v>2</v>
      </c>
      <c r="E98" s="12">
        <v>0</v>
      </c>
      <c r="F98" s="12">
        <v>2</v>
      </c>
      <c r="G98" s="12">
        <v>0</v>
      </c>
      <c r="H98" s="12">
        <v>1</v>
      </c>
      <c r="I98" s="12">
        <v>4</v>
      </c>
      <c r="J98" s="12">
        <v>3</v>
      </c>
      <c r="K98" s="12">
        <v>1</v>
      </c>
    </row>
    <row r="99" spans="1:11" x14ac:dyDescent="0.35">
      <c r="A99" s="14" t="s">
        <v>125</v>
      </c>
      <c r="B99" s="12">
        <v>3</v>
      </c>
      <c r="C99" s="12">
        <v>3</v>
      </c>
      <c r="D99" s="12">
        <v>3</v>
      </c>
      <c r="E99" s="12">
        <v>3</v>
      </c>
      <c r="F99" s="12">
        <v>2</v>
      </c>
      <c r="G99" s="12">
        <v>2</v>
      </c>
      <c r="H99" s="12">
        <v>2</v>
      </c>
      <c r="I99" s="12">
        <v>0</v>
      </c>
      <c r="J99" s="12">
        <v>4</v>
      </c>
      <c r="K99" s="12">
        <v>0</v>
      </c>
    </row>
    <row r="100" spans="1:11" x14ac:dyDescent="0.35">
      <c r="A100" s="15" t="s">
        <v>126</v>
      </c>
      <c r="B100" s="12">
        <v>0</v>
      </c>
      <c r="C100" s="12">
        <v>1</v>
      </c>
      <c r="D100" s="12">
        <v>1</v>
      </c>
      <c r="E100" s="12">
        <v>1</v>
      </c>
      <c r="F100" s="12">
        <v>0</v>
      </c>
      <c r="G100" s="12">
        <v>0</v>
      </c>
      <c r="H100" s="12">
        <v>0</v>
      </c>
      <c r="I100" s="12">
        <v>0</v>
      </c>
      <c r="J100" s="12">
        <v>1</v>
      </c>
      <c r="K100" s="12">
        <v>0</v>
      </c>
    </row>
    <row r="101" spans="1:11" x14ac:dyDescent="0.35">
      <c r="A101" s="15" t="s">
        <v>127</v>
      </c>
      <c r="B101" s="12">
        <v>1</v>
      </c>
      <c r="C101" s="12">
        <v>1</v>
      </c>
      <c r="D101" s="12">
        <v>1</v>
      </c>
      <c r="E101" s="12">
        <v>0</v>
      </c>
      <c r="F101" s="12">
        <v>0</v>
      </c>
      <c r="G101" s="12">
        <v>0</v>
      </c>
      <c r="H101" s="12">
        <v>1</v>
      </c>
      <c r="I101" s="12">
        <v>0</v>
      </c>
      <c r="J101" s="12">
        <v>2</v>
      </c>
      <c r="K101" s="12">
        <v>0</v>
      </c>
    </row>
    <row r="102" spans="1:11" x14ac:dyDescent="0.35">
      <c r="A102" s="15" t="s">
        <v>128</v>
      </c>
      <c r="B102" s="12">
        <v>2</v>
      </c>
      <c r="C102" s="12">
        <v>0</v>
      </c>
      <c r="D102" s="12">
        <v>1</v>
      </c>
      <c r="E102" s="12">
        <v>1</v>
      </c>
      <c r="F102" s="12">
        <v>0</v>
      </c>
      <c r="G102" s="12">
        <v>1</v>
      </c>
      <c r="H102" s="12">
        <v>0</v>
      </c>
      <c r="I102" s="12">
        <v>0</v>
      </c>
      <c r="J102" s="12">
        <v>1</v>
      </c>
      <c r="K102" s="12">
        <v>0</v>
      </c>
    </row>
    <row r="103" spans="1:11" x14ac:dyDescent="0.35">
      <c r="A103" s="15" t="s">
        <v>129</v>
      </c>
      <c r="B103" s="12">
        <v>0</v>
      </c>
      <c r="C103" s="12">
        <v>1</v>
      </c>
      <c r="D103" s="12">
        <v>0</v>
      </c>
      <c r="E103" s="12">
        <v>1</v>
      </c>
      <c r="F103" s="12">
        <v>2</v>
      </c>
      <c r="G103" s="12">
        <v>1</v>
      </c>
      <c r="H103" s="12">
        <v>1</v>
      </c>
      <c r="I103" s="12">
        <v>0</v>
      </c>
      <c r="J103" s="12">
        <v>0</v>
      </c>
      <c r="K103" s="12">
        <v>0</v>
      </c>
    </row>
    <row r="104" spans="1:11" x14ac:dyDescent="0.35">
      <c r="A104" s="14" t="s">
        <v>130</v>
      </c>
      <c r="B104" s="12">
        <v>7</v>
      </c>
      <c r="C104" s="12">
        <v>11</v>
      </c>
      <c r="D104" s="12">
        <v>6</v>
      </c>
      <c r="E104" s="12">
        <v>6</v>
      </c>
      <c r="F104" s="12">
        <v>5</v>
      </c>
      <c r="G104" s="12">
        <v>2</v>
      </c>
      <c r="H104" s="12">
        <v>5</v>
      </c>
      <c r="I104" s="12">
        <v>4</v>
      </c>
      <c r="J104" s="12">
        <v>1</v>
      </c>
      <c r="K104" s="12">
        <v>4</v>
      </c>
    </row>
    <row r="105" spans="1:11" x14ac:dyDescent="0.35">
      <c r="A105" s="15" t="s">
        <v>131</v>
      </c>
      <c r="B105" s="12">
        <v>0</v>
      </c>
      <c r="C105" s="12">
        <v>0</v>
      </c>
      <c r="D105" s="12">
        <v>0</v>
      </c>
      <c r="E105" s="12">
        <v>1</v>
      </c>
      <c r="F105" s="12">
        <v>0</v>
      </c>
      <c r="G105" s="12">
        <v>0</v>
      </c>
      <c r="H105" s="12">
        <v>0</v>
      </c>
      <c r="I105" s="12">
        <v>0</v>
      </c>
      <c r="J105" s="12">
        <v>0</v>
      </c>
      <c r="K105" s="12">
        <v>0</v>
      </c>
    </row>
    <row r="106" spans="1:11" x14ac:dyDescent="0.35">
      <c r="A106" s="15" t="s">
        <v>132</v>
      </c>
      <c r="B106" s="12">
        <v>0</v>
      </c>
      <c r="C106" s="12">
        <v>0</v>
      </c>
      <c r="D106" s="12">
        <v>0</v>
      </c>
      <c r="E106" s="12">
        <v>2</v>
      </c>
      <c r="F106" s="12">
        <v>0</v>
      </c>
      <c r="G106" s="12">
        <v>0</v>
      </c>
      <c r="H106" s="12">
        <v>1</v>
      </c>
      <c r="I106" s="12">
        <v>0</v>
      </c>
      <c r="J106" s="12">
        <v>0</v>
      </c>
      <c r="K106" s="12">
        <v>1</v>
      </c>
    </row>
    <row r="107" spans="1:11" x14ac:dyDescent="0.35">
      <c r="A107" s="15" t="s">
        <v>133</v>
      </c>
      <c r="B107" s="12">
        <v>7</v>
      </c>
      <c r="C107" s="12">
        <v>11</v>
      </c>
      <c r="D107" s="12">
        <v>6</v>
      </c>
      <c r="E107" s="12">
        <v>3</v>
      </c>
      <c r="F107" s="12">
        <v>5</v>
      </c>
      <c r="G107" s="12">
        <v>2</v>
      </c>
      <c r="H107" s="12">
        <v>4</v>
      </c>
      <c r="I107" s="12">
        <v>4</v>
      </c>
      <c r="J107" s="12">
        <v>1</v>
      </c>
      <c r="K107" s="12">
        <v>3</v>
      </c>
    </row>
    <row r="108" spans="1:11" x14ac:dyDescent="0.35">
      <c r="A108" s="15" t="s">
        <v>134</v>
      </c>
      <c r="B108" s="12">
        <v>0</v>
      </c>
      <c r="C108" s="12">
        <v>0</v>
      </c>
      <c r="D108" s="12">
        <v>0</v>
      </c>
      <c r="E108" s="12">
        <v>0</v>
      </c>
      <c r="F108" s="12">
        <v>0</v>
      </c>
      <c r="G108" s="12">
        <v>0</v>
      </c>
      <c r="H108" s="12">
        <v>0</v>
      </c>
      <c r="I108" s="12">
        <v>0</v>
      </c>
      <c r="J108" s="12">
        <v>0</v>
      </c>
      <c r="K108" s="12">
        <v>0</v>
      </c>
    </row>
    <row r="109" spans="1:11" x14ac:dyDescent="0.35">
      <c r="A109" s="14" t="s">
        <v>135</v>
      </c>
      <c r="B109" s="12">
        <v>5</v>
      </c>
      <c r="C109" s="12">
        <v>9</v>
      </c>
      <c r="D109" s="12">
        <v>4</v>
      </c>
      <c r="E109" s="12">
        <v>4</v>
      </c>
      <c r="F109" s="12">
        <v>2</v>
      </c>
      <c r="G109" s="12">
        <v>4</v>
      </c>
      <c r="H109" s="12">
        <v>4</v>
      </c>
      <c r="I109" s="12">
        <v>4</v>
      </c>
      <c r="J109" s="12">
        <v>2</v>
      </c>
      <c r="K109" s="12">
        <v>5</v>
      </c>
    </row>
    <row r="110" spans="1:11" x14ac:dyDescent="0.35">
      <c r="A110" s="15" t="s">
        <v>136</v>
      </c>
      <c r="B110" s="12">
        <v>3</v>
      </c>
      <c r="C110" s="12">
        <v>7</v>
      </c>
      <c r="D110" s="12">
        <v>2</v>
      </c>
      <c r="E110" s="12">
        <v>3</v>
      </c>
      <c r="F110" s="12">
        <v>2</v>
      </c>
      <c r="G110" s="12">
        <v>4</v>
      </c>
      <c r="H110" s="12">
        <v>3</v>
      </c>
      <c r="I110" s="12">
        <v>4</v>
      </c>
      <c r="J110" s="12">
        <v>2</v>
      </c>
      <c r="K110" s="12">
        <v>5</v>
      </c>
    </row>
    <row r="111" spans="1:11" x14ac:dyDescent="0.35">
      <c r="A111" s="15" t="s">
        <v>137</v>
      </c>
      <c r="B111" s="12">
        <v>2</v>
      </c>
      <c r="C111" s="12">
        <v>2</v>
      </c>
      <c r="D111" s="12">
        <v>2</v>
      </c>
      <c r="E111" s="12">
        <v>0</v>
      </c>
      <c r="F111" s="12">
        <v>0</v>
      </c>
      <c r="G111" s="12">
        <v>0</v>
      </c>
      <c r="H111" s="12">
        <v>1</v>
      </c>
      <c r="I111" s="12">
        <v>0</v>
      </c>
      <c r="J111" s="12">
        <v>0</v>
      </c>
      <c r="K111" s="12">
        <v>0</v>
      </c>
    </row>
    <row r="112" spans="1:11" x14ac:dyDescent="0.35">
      <c r="A112" s="15" t="s">
        <v>138</v>
      </c>
      <c r="B112" s="12">
        <v>0</v>
      </c>
      <c r="C112" s="12">
        <v>0</v>
      </c>
      <c r="D112" s="12">
        <v>0</v>
      </c>
      <c r="E112" s="12">
        <v>1</v>
      </c>
      <c r="F112" s="12">
        <v>0</v>
      </c>
      <c r="G112" s="12">
        <v>0</v>
      </c>
      <c r="H112" s="12">
        <v>0</v>
      </c>
      <c r="I112" s="12">
        <v>0</v>
      </c>
      <c r="J112" s="12">
        <v>0</v>
      </c>
      <c r="K112" s="12">
        <v>0</v>
      </c>
    </row>
    <row r="113" spans="1:11" x14ac:dyDescent="0.35">
      <c r="A113" s="14" t="s">
        <v>139</v>
      </c>
      <c r="B113" s="12">
        <v>198</v>
      </c>
      <c r="C113" s="12">
        <v>194</v>
      </c>
      <c r="D113" s="12">
        <v>213</v>
      </c>
      <c r="E113" s="12">
        <v>191</v>
      </c>
      <c r="F113" s="12">
        <v>160</v>
      </c>
      <c r="G113" s="12">
        <v>179</v>
      </c>
      <c r="H113" s="12">
        <v>199</v>
      </c>
      <c r="I113" s="12">
        <v>157</v>
      </c>
      <c r="J113" s="12">
        <v>204</v>
      </c>
      <c r="K113" s="12">
        <v>191</v>
      </c>
    </row>
  </sheetData>
  <hyperlinks>
    <hyperlink ref="A2" location="'Cover page'!A1" display="Data notes apply to this table. Click here to see notes or return to cover page." xr:uid="{DBB54396-5FF0-4EF6-A9A8-2032C551B63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43AD-3F7C-40F0-BBE3-EDD4B5F4D397}">
  <dimension ref="A1:K113"/>
  <sheetViews>
    <sheetView zoomScaleNormal="100" workbookViewId="0"/>
  </sheetViews>
  <sheetFormatPr defaultRowHeight="14.5" x14ac:dyDescent="0.35"/>
  <cols>
    <col min="1" max="1" width="115.1796875" bestFit="1" customWidth="1"/>
    <col min="2" max="2" width="8" bestFit="1" customWidth="1"/>
    <col min="3" max="11" width="7.81640625" bestFit="1" customWidth="1"/>
    <col min="12" max="21" width="14.81640625" bestFit="1" customWidth="1"/>
    <col min="22" max="22" width="5.1796875" bestFit="1" customWidth="1"/>
    <col min="23" max="23" width="3.7265625" bestFit="1" customWidth="1"/>
    <col min="24" max="24" width="11.26953125" bestFit="1" customWidth="1"/>
  </cols>
  <sheetData>
    <row r="1" spans="1:11" ht="17.5" thickBot="1" x14ac:dyDescent="0.45">
      <c r="A1" s="9" t="str">
        <f>'Cover page'!$A$21</f>
        <v>Table 1.4. Fatalities (rate) by Industry (ANZSIC Subdivision), 10 years (financial) to 2022-23</v>
      </c>
    </row>
    <row r="2" spans="1:11" ht="15" thickTop="1" x14ac:dyDescent="0.35">
      <c r="A2" s="10" t="s">
        <v>18</v>
      </c>
    </row>
    <row r="3" spans="1:11" hidden="1" x14ac:dyDescent="0.35">
      <c r="A3" s="1" t="s">
        <v>142</v>
      </c>
      <c r="B3" t="s" vm="2">
        <v>20</v>
      </c>
    </row>
    <row r="4" spans="1:11" hidden="1" x14ac:dyDescent="0.35">
      <c r="A4" s="1" t="s">
        <v>21</v>
      </c>
      <c r="B4" t="s" vm="3">
        <v>22</v>
      </c>
    </row>
    <row r="5" spans="1:11" hidden="1" x14ac:dyDescent="0.35"/>
    <row r="6" spans="1:11" x14ac:dyDescent="0.35">
      <c r="A6" s="1" t="s">
        <v>140</v>
      </c>
    </row>
    <row r="7" spans="1:11" x14ac:dyDescent="0.35">
      <c r="B7" t="s">
        <v>143</v>
      </c>
      <c r="C7" t="s">
        <v>144</v>
      </c>
      <c r="D7" t="s">
        <v>145</v>
      </c>
      <c r="E7" t="s">
        <v>146</v>
      </c>
      <c r="F7" t="s">
        <v>147</v>
      </c>
      <c r="G7" t="s">
        <v>148</v>
      </c>
      <c r="H7" t="s">
        <v>149</v>
      </c>
      <c r="I7" t="s">
        <v>150</v>
      </c>
      <c r="J7" t="s">
        <v>151</v>
      </c>
      <c r="K7" t="s">
        <v>152</v>
      </c>
    </row>
    <row r="8" spans="1:11" x14ac:dyDescent="0.35">
      <c r="A8" s="14" t="s">
        <v>34</v>
      </c>
      <c r="B8" s="11">
        <v>15.502451476568885</v>
      </c>
      <c r="C8" s="11">
        <v>15.568901945842423</v>
      </c>
      <c r="D8" s="11">
        <v>18.801152858238805</v>
      </c>
      <c r="E8" s="11">
        <v>13.309953960950278</v>
      </c>
      <c r="F8" s="11">
        <v>13.770655609677666</v>
      </c>
      <c r="G8" s="11">
        <v>12.535604533749137</v>
      </c>
      <c r="H8" s="11">
        <v>12.161898494836811</v>
      </c>
      <c r="I8" s="11">
        <v>10.248529975009298</v>
      </c>
      <c r="J8" s="11">
        <v>15.103080506356301</v>
      </c>
      <c r="K8" s="11">
        <v>10.948760022251088</v>
      </c>
    </row>
    <row r="9" spans="1:11" x14ac:dyDescent="0.35">
      <c r="A9" s="15" t="s">
        <v>35</v>
      </c>
      <c r="B9" s="11">
        <v>14.424323110728771</v>
      </c>
      <c r="C9" s="11">
        <v>14.944463631939067</v>
      </c>
      <c r="D9" s="11">
        <v>17.040004754159565</v>
      </c>
      <c r="E9" s="11">
        <v>12.446929516892469</v>
      </c>
      <c r="F9" s="11">
        <v>12.2737281701623</v>
      </c>
      <c r="G9" s="11">
        <v>11.350807309812035</v>
      </c>
      <c r="H9" s="11">
        <v>12.603453443918081</v>
      </c>
      <c r="I9" s="11">
        <v>10.310778297991467</v>
      </c>
      <c r="J9" s="11">
        <v>13.524969544322222</v>
      </c>
      <c r="K9" s="11">
        <v>11.723687947770303</v>
      </c>
    </row>
    <row r="10" spans="1:11" x14ac:dyDescent="0.35">
      <c r="A10" s="15" t="s">
        <v>36</v>
      </c>
      <c r="B10" s="11" t="s">
        <v>141</v>
      </c>
      <c r="C10" s="11">
        <v>14.224400953096518</v>
      </c>
      <c r="D10" s="11" t="s">
        <v>141</v>
      </c>
      <c r="E10" s="11" t="s">
        <v>141</v>
      </c>
      <c r="F10" s="11" t="s">
        <v>141</v>
      </c>
      <c r="G10" s="11" t="s">
        <v>141</v>
      </c>
      <c r="H10" s="11" t="s">
        <v>141</v>
      </c>
      <c r="I10" s="11" t="s">
        <v>141</v>
      </c>
      <c r="J10" s="11" t="s">
        <v>141</v>
      </c>
      <c r="K10" s="11" t="s">
        <v>141</v>
      </c>
    </row>
    <row r="11" spans="1:11" x14ac:dyDescent="0.35">
      <c r="A11" s="15" t="s">
        <v>37</v>
      </c>
      <c r="B11" s="11">
        <v>33.133057421489234</v>
      </c>
      <c r="C11" s="11">
        <v>38.146498089710285</v>
      </c>
      <c r="D11" s="11">
        <v>62.954261400971205</v>
      </c>
      <c r="E11" s="11">
        <v>50.577237321766106</v>
      </c>
      <c r="F11" s="11">
        <v>26.079468638075973</v>
      </c>
      <c r="G11" s="11">
        <v>63.246168826527494</v>
      </c>
      <c r="H11" s="11" t="s">
        <v>141</v>
      </c>
      <c r="I11" s="11">
        <v>17.193872013594532</v>
      </c>
      <c r="J11" s="11">
        <v>30.699314706295176</v>
      </c>
      <c r="K11" s="11" t="s">
        <v>141</v>
      </c>
    </row>
    <row r="12" spans="1:11" x14ac:dyDescent="0.35">
      <c r="A12" s="15" t="s">
        <v>38</v>
      </c>
      <c r="B12" s="11">
        <v>112.42408155765298</v>
      </c>
      <c r="C12" s="11">
        <v>27.858349264218329</v>
      </c>
      <c r="D12" s="11">
        <v>124.96990023386491</v>
      </c>
      <c r="E12" s="11">
        <v>13.465209164381378</v>
      </c>
      <c r="F12" s="11">
        <v>115.77118012728202</v>
      </c>
      <c r="G12" s="11">
        <v>61.903926646163448</v>
      </c>
      <c r="H12" s="11">
        <v>35.37191010943107</v>
      </c>
      <c r="I12" s="11">
        <v>17.254476198472489</v>
      </c>
      <c r="J12" s="11">
        <v>57.041264872387679</v>
      </c>
      <c r="K12" s="11" t="s">
        <v>141</v>
      </c>
    </row>
    <row r="13" spans="1:11" x14ac:dyDescent="0.35">
      <c r="A13" s="15" t="s">
        <v>39</v>
      </c>
      <c r="B13" s="11">
        <v>12.213580872212573</v>
      </c>
      <c r="C13" s="11">
        <v>14.334463328834859</v>
      </c>
      <c r="D13" s="11">
        <v>4.9684428224185941</v>
      </c>
      <c r="E13" s="11">
        <v>14.341218221297584</v>
      </c>
      <c r="F13" s="11">
        <v>10.803354171710135</v>
      </c>
      <c r="G13" s="11">
        <v>3.7192154120481531</v>
      </c>
      <c r="H13" s="11">
        <v>8.2115907309683003</v>
      </c>
      <c r="I13" s="11">
        <v>8.4001184413941665</v>
      </c>
      <c r="J13" s="11">
        <v>21.989855656190912</v>
      </c>
      <c r="K13" s="11">
        <v>9.4501209732964693</v>
      </c>
    </row>
    <row r="14" spans="1:11" x14ac:dyDescent="0.35">
      <c r="A14" s="14" t="s">
        <v>40</v>
      </c>
      <c r="B14" s="11">
        <v>5.5237315147418551</v>
      </c>
      <c r="C14" s="11">
        <v>4.7661071852310712</v>
      </c>
      <c r="D14" s="11">
        <v>3.4978771040891776</v>
      </c>
      <c r="E14" s="11">
        <v>2.5318062198467755</v>
      </c>
      <c r="F14" s="11">
        <v>2.8852046175184953</v>
      </c>
      <c r="G14" s="11">
        <v>2.9248567879763763</v>
      </c>
      <c r="H14" s="11">
        <v>2.9460550045291534</v>
      </c>
      <c r="I14" s="11">
        <v>1.9697322048657184</v>
      </c>
      <c r="J14" s="11">
        <v>2.8585608214745344</v>
      </c>
      <c r="K14" s="11">
        <v>3.5898132099207123</v>
      </c>
    </row>
    <row r="15" spans="1:11" x14ac:dyDescent="0.35">
      <c r="A15" s="15" t="s">
        <v>41</v>
      </c>
      <c r="B15" s="11">
        <v>7.1715173200360862</v>
      </c>
      <c r="C15" s="11">
        <v>7.4365547435294612</v>
      </c>
      <c r="D15" s="11" t="s">
        <v>141</v>
      </c>
      <c r="E15" s="11" t="s">
        <v>141</v>
      </c>
      <c r="F15" s="11">
        <v>3.9432064243989218</v>
      </c>
      <c r="G15" s="11">
        <v>3.7000286504672597</v>
      </c>
      <c r="H15" s="11">
        <v>6.0867819082381827</v>
      </c>
      <c r="I15" s="11" t="s">
        <v>141</v>
      </c>
      <c r="J15" s="11">
        <v>6.9409812426053854</v>
      </c>
      <c r="K15" s="11" t="s">
        <v>141</v>
      </c>
    </row>
    <row r="16" spans="1:11" x14ac:dyDescent="0.35">
      <c r="A16" s="15" t="s">
        <v>42</v>
      </c>
      <c r="B16" s="11" t="s">
        <v>141</v>
      </c>
      <c r="C16" s="11" t="s">
        <v>141</v>
      </c>
      <c r="D16" s="11" t="s">
        <v>141</v>
      </c>
      <c r="E16" s="11" t="s">
        <v>141</v>
      </c>
      <c r="F16" s="11">
        <v>3.6144377603349991</v>
      </c>
      <c r="G16" s="11" t="s">
        <v>141</v>
      </c>
      <c r="H16" s="11" t="s">
        <v>141</v>
      </c>
      <c r="I16" s="11" t="s">
        <v>141</v>
      </c>
      <c r="J16" s="11" t="s">
        <v>141</v>
      </c>
      <c r="K16" s="11">
        <v>4.6093241790943118</v>
      </c>
    </row>
    <row r="17" spans="1:11" x14ac:dyDescent="0.35">
      <c r="A17" s="15" t="s">
        <v>43</v>
      </c>
      <c r="B17" s="11">
        <v>9.7928416132127261</v>
      </c>
      <c r="C17" s="11">
        <v>4.7884115447583078</v>
      </c>
      <c r="D17" s="11">
        <v>7.8713409877285514</v>
      </c>
      <c r="E17" s="11">
        <v>4.5253396806313244</v>
      </c>
      <c r="F17" s="11">
        <v>1.5711106224251536</v>
      </c>
      <c r="G17" s="11">
        <v>1.0471421155619689</v>
      </c>
      <c r="H17" s="11">
        <v>2.8341879817823026</v>
      </c>
      <c r="I17" s="11">
        <v>1.8257044234353539</v>
      </c>
      <c r="J17" s="11">
        <v>2.4499397011469566</v>
      </c>
      <c r="K17" s="11">
        <v>4.1895746780408434</v>
      </c>
    </row>
    <row r="18" spans="1:11" x14ac:dyDescent="0.35">
      <c r="A18" s="15" t="s">
        <v>44</v>
      </c>
      <c r="B18" s="11">
        <v>8.0024576133430578</v>
      </c>
      <c r="C18" s="11">
        <v>8.8720051755316831</v>
      </c>
      <c r="D18" s="11">
        <v>16.796639647831437</v>
      </c>
      <c r="E18" s="11">
        <v>22.328311486211074</v>
      </c>
      <c r="F18" s="11" t="s">
        <v>141</v>
      </c>
      <c r="G18" s="11">
        <v>19.392113296005888</v>
      </c>
      <c r="H18" s="11">
        <v>8.5543771768208678</v>
      </c>
      <c r="I18" s="11">
        <v>16.567507099136364</v>
      </c>
      <c r="J18" s="11">
        <v>6.8704253796925814</v>
      </c>
      <c r="K18" s="11">
        <v>14.400289481446046</v>
      </c>
    </row>
    <row r="19" spans="1:11" x14ac:dyDescent="0.35">
      <c r="A19" s="15" t="s">
        <v>45</v>
      </c>
      <c r="B19" s="11" t="s">
        <v>141</v>
      </c>
      <c r="C19" s="11">
        <v>3.9525838869253906</v>
      </c>
      <c r="D19" s="11" t="s">
        <v>141</v>
      </c>
      <c r="E19" s="11" t="s">
        <v>141</v>
      </c>
      <c r="F19" s="11">
        <v>3.7639032581084506</v>
      </c>
      <c r="G19" s="11">
        <v>2.0497905301054291</v>
      </c>
      <c r="H19" s="11" t="s">
        <v>141</v>
      </c>
      <c r="I19" s="11">
        <v>1.7028330208411631</v>
      </c>
      <c r="J19" s="11">
        <v>1.2946580030089005</v>
      </c>
      <c r="K19" s="11">
        <v>2.5117619902294326</v>
      </c>
    </row>
    <row r="20" spans="1:11" x14ac:dyDescent="0.35">
      <c r="A20" s="14" t="s">
        <v>46</v>
      </c>
      <c r="B20" s="11">
        <v>1.5922120536774738</v>
      </c>
      <c r="C20" s="11">
        <v>1.5117966718158842</v>
      </c>
      <c r="D20" s="11">
        <v>1.4258738994105646</v>
      </c>
      <c r="E20" s="11">
        <v>0.91517841358124308</v>
      </c>
      <c r="F20" s="11">
        <v>1.3410111690388926</v>
      </c>
      <c r="G20" s="11">
        <v>1.2146954260730742</v>
      </c>
      <c r="H20" s="11">
        <v>1.9103425530934983</v>
      </c>
      <c r="I20" s="11">
        <v>1.6006493283254366</v>
      </c>
      <c r="J20" s="11">
        <v>1.9430653647189744</v>
      </c>
      <c r="K20" s="11">
        <v>1.2576682054563573</v>
      </c>
    </row>
    <row r="21" spans="1:11" x14ac:dyDescent="0.35">
      <c r="A21" s="15" t="s">
        <v>47</v>
      </c>
      <c r="B21" s="11">
        <v>1.5935034146996838</v>
      </c>
      <c r="C21" s="11">
        <v>0.50598110408737118</v>
      </c>
      <c r="D21" s="11">
        <v>0.51488147418721741</v>
      </c>
      <c r="E21" s="11">
        <v>0.50103957795705101</v>
      </c>
      <c r="F21" s="11">
        <v>0.48736556486423654</v>
      </c>
      <c r="G21" s="11" t="s">
        <v>141</v>
      </c>
      <c r="H21" s="11">
        <v>1.925804451957581</v>
      </c>
      <c r="I21" s="11">
        <v>1.4882250381761568</v>
      </c>
      <c r="J21" s="11">
        <v>1.9652040997228146</v>
      </c>
      <c r="K21" s="11">
        <v>1.0466967661086486</v>
      </c>
    </row>
    <row r="22" spans="1:11" x14ac:dyDescent="0.35">
      <c r="A22" s="15" t="s">
        <v>48</v>
      </c>
      <c r="B22" s="11" t="s">
        <v>141</v>
      </c>
      <c r="C22" s="11" t="s">
        <v>141</v>
      </c>
      <c r="D22" s="11">
        <v>2.9057606087076149</v>
      </c>
      <c r="E22" s="11" t="s">
        <v>141</v>
      </c>
      <c r="F22" s="11">
        <v>3.1603194449772438</v>
      </c>
      <c r="G22" s="11" t="s">
        <v>141</v>
      </c>
      <c r="H22" s="11" t="s">
        <v>141</v>
      </c>
      <c r="I22" s="11" t="s">
        <v>141</v>
      </c>
      <c r="J22" s="11">
        <v>2.7065476196229432</v>
      </c>
      <c r="K22" s="11" t="s">
        <v>141</v>
      </c>
    </row>
    <row r="23" spans="1:11" x14ac:dyDescent="0.35">
      <c r="A23" s="15" t="s">
        <v>49</v>
      </c>
      <c r="B23" s="11" t="s">
        <v>141</v>
      </c>
      <c r="C23" s="11" t="s">
        <v>141</v>
      </c>
      <c r="D23" s="11">
        <v>2.6458540742293324</v>
      </c>
      <c r="E23" s="11" t="s">
        <v>141</v>
      </c>
      <c r="F23" s="11" t="s">
        <v>141</v>
      </c>
      <c r="G23" s="11" t="s">
        <v>141</v>
      </c>
      <c r="H23" s="11" t="s">
        <v>141</v>
      </c>
      <c r="I23" s="11" t="s">
        <v>141</v>
      </c>
      <c r="J23" s="11" t="s">
        <v>141</v>
      </c>
      <c r="K23" s="11" t="s">
        <v>141</v>
      </c>
    </row>
    <row r="24" spans="1:11" x14ac:dyDescent="0.35">
      <c r="A24" s="15" t="s">
        <v>50</v>
      </c>
      <c r="B24" s="11" t="s">
        <v>141</v>
      </c>
      <c r="C24" s="11" t="s">
        <v>141</v>
      </c>
      <c r="D24" s="11" t="s">
        <v>141</v>
      </c>
      <c r="E24" s="11">
        <v>2.5233237532763897</v>
      </c>
      <c r="F24" s="11">
        <v>1.9703894311169383</v>
      </c>
      <c r="G24" s="11">
        <v>2.1677618738382587</v>
      </c>
      <c r="H24" s="11">
        <v>11.275093388092747</v>
      </c>
      <c r="I24" s="11">
        <v>2.5041744669794048</v>
      </c>
      <c r="J24" s="11">
        <v>5.1126430810964738</v>
      </c>
      <c r="K24" s="11">
        <v>2.7949208409177055</v>
      </c>
    </row>
    <row r="25" spans="1:11" x14ac:dyDescent="0.35">
      <c r="A25" s="15" t="s">
        <v>51</v>
      </c>
      <c r="B25" s="11" t="s">
        <v>141</v>
      </c>
      <c r="C25" s="11">
        <v>7.5692477134170524</v>
      </c>
      <c r="D25" s="11" t="s">
        <v>141</v>
      </c>
      <c r="E25" s="11" t="s">
        <v>141</v>
      </c>
      <c r="F25" s="11">
        <v>13.532251672730089</v>
      </c>
      <c r="G25" s="11" t="s">
        <v>141</v>
      </c>
      <c r="H25" s="11" t="s">
        <v>141</v>
      </c>
      <c r="I25" s="11" t="s">
        <v>141</v>
      </c>
      <c r="J25" s="11" t="s">
        <v>141</v>
      </c>
      <c r="K25" s="11" t="s">
        <v>141</v>
      </c>
    </row>
    <row r="26" spans="1:11" x14ac:dyDescent="0.35">
      <c r="A26" s="15" t="s">
        <v>52</v>
      </c>
      <c r="B26" s="11" t="s">
        <v>141</v>
      </c>
      <c r="C26" s="11">
        <v>2.2892539443265525</v>
      </c>
      <c r="D26" s="11" t="s">
        <v>141</v>
      </c>
      <c r="E26" s="11" t="s">
        <v>141</v>
      </c>
      <c r="F26" s="11" t="s">
        <v>141</v>
      </c>
      <c r="G26" s="11" t="s">
        <v>141</v>
      </c>
      <c r="H26" s="11" t="s">
        <v>141</v>
      </c>
      <c r="I26" s="11" t="s">
        <v>141</v>
      </c>
      <c r="J26" s="11" t="s">
        <v>141</v>
      </c>
      <c r="K26" s="11" t="s">
        <v>141</v>
      </c>
    </row>
    <row r="27" spans="1:11" x14ac:dyDescent="0.35">
      <c r="A27" s="15" t="s">
        <v>53</v>
      </c>
      <c r="B27" s="11">
        <v>13.569774395318264</v>
      </c>
      <c r="C27" s="11" t="s">
        <v>141</v>
      </c>
      <c r="D27" s="11" t="s">
        <v>141</v>
      </c>
      <c r="E27" s="11" t="s">
        <v>141</v>
      </c>
      <c r="F27" s="11" t="s">
        <v>141</v>
      </c>
      <c r="G27" s="11" t="s">
        <v>141</v>
      </c>
      <c r="H27" s="11" t="s">
        <v>141</v>
      </c>
      <c r="I27" s="11" t="s">
        <v>141</v>
      </c>
      <c r="J27" s="11" t="s">
        <v>141</v>
      </c>
      <c r="K27" s="11" t="s">
        <v>141</v>
      </c>
    </row>
    <row r="28" spans="1:11" x14ac:dyDescent="0.35">
      <c r="A28" s="15" t="s">
        <v>54</v>
      </c>
      <c r="B28" s="11">
        <v>2.0971809940638688</v>
      </c>
      <c r="C28" s="11">
        <v>3.8843440758864185</v>
      </c>
      <c r="D28" s="11">
        <v>2.0771908937437957</v>
      </c>
      <c r="E28" s="11" t="s">
        <v>141</v>
      </c>
      <c r="F28" s="11">
        <v>3.8535705757074719</v>
      </c>
      <c r="G28" s="11" t="s">
        <v>141</v>
      </c>
      <c r="H28" s="11">
        <v>1.8994174632811693</v>
      </c>
      <c r="I28" s="11">
        <v>1.7050245568729978</v>
      </c>
      <c r="J28" s="11" t="s">
        <v>141</v>
      </c>
      <c r="K28" s="11">
        <v>2.0093650131255885</v>
      </c>
    </row>
    <row r="29" spans="1:11" x14ac:dyDescent="0.35">
      <c r="A29" s="15" t="s">
        <v>55</v>
      </c>
      <c r="B29" s="11" t="s">
        <v>141</v>
      </c>
      <c r="C29" s="11">
        <v>3.3885479704782333</v>
      </c>
      <c r="D29" s="11" t="s">
        <v>141</v>
      </c>
      <c r="E29" s="11" t="s">
        <v>141</v>
      </c>
      <c r="F29" s="11">
        <v>3.1178018368459095</v>
      </c>
      <c r="G29" s="11">
        <v>2.7628256097494339</v>
      </c>
      <c r="H29" s="11" t="s">
        <v>141</v>
      </c>
      <c r="I29" s="11" t="s">
        <v>141</v>
      </c>
      <c r="J29" s="11">
        <v>3.4588541822003944</v>
      </c>
      <c r="K29" s="11">
        <v>3.3336581287667615</v>
      </c>
    </row>
    <row r="30" spans="1:11" x14ac:dyDescent="0.35">
      <c r="A30" s="15" t="s">
        <v>56</v>
      </c>
      <c r="B30" s="11">
        <v>8.5696114522830538</v>
      </c>
      <c r="C30" s="11">
        <v>3.4285027414451781</v>
      </c>
      <c r="D30" s="11">
        <v>5.7447800326312866</v>
      </c>
      <c r="E30" s="11">
        <v>6.008841634930624</v>
      </c>
      <c r="F30" s="11">
        <v>5.6813580197201832</v>
      </c>
      <c r="G30" s="11">
        <v>7.2633598128121015</v>
      </c>
      <c r="H30" s="11">
        <v>2.7588394892050414</v>
      </c>
      <c r="I30" s="11" t="s">
        <v>141</v>
      </c>
      <c r="J30" s="11">
        <v>5.8707572648096216</v>
      </c>
      <c r="K30" s="11" t="s">
        <v>141</v>
      </c>
    </row>
    <row r="31" spans="1:11" x14ac:dyDescent="0.35">
      <c r="A31" s="15" t="s">
        <v>57</v>
      </c>
      <c r="B31" s="11" t="s">
        <v>141</v>
      </c>
      <c r="C31" s="11">
        <v>4.1529648918317745</v>
      </c>
      <c r="D31" s="11">
        <v>1.5188125327141966</v>
      </c>
      <c r="E31" s="11">
        <v>1.5038965250770082</v>
      </c>
      <c r="F31" s="11" t="s">
        <v>141</v>
      </c>
      <c r="G31" s="11" t="s">
        <v>141</v>
      </c>
      <c r="H31" s="11">
        <v>1.320798130691379</v>
      </c>
      <c r="I31" s="11" t="s">
        <v>141</v>
      </c>
      <c r="J31" s="11">
        <v>1.5532304151030767</v>
      </c>
      <c r="K31" s="11">
        <v>1.5889030306177223</v>
      </c>
    </row>
    <row r="32" spans="1:11" x14ac:dyDescent="0.35">
      <c r="A32" s="15" t="s">
        <v>58</v>
      </c>
      <c r="B32" s="11">
        <v>3.3235206905772974</v>
      </c>
      <c r="C32" s="11">
        <v>3.7077786603787168</v>
      </c>
      <c r="D32" s="11">
        <v>5.4257364066877205</v>
      </c>
      <c r="E32" s="11">
        <v>3.0760843970370222</v>
      </c>
      <c r="F32" s="11">
        <v>1.370828761200396</v>
      </c>
      <c r="G32" s="11" t="s">
        <v>141</v>
      </c>
      <c r="H32" s="11">
        <v>4.4213662168505419</v>
      </c>
      <c r="I32" s="11">
        <v>7.2087750317038388</v>
      </c>
      <c r="J32" s="11">
        <v>1.284753419507598</v>
      </c>
      <c r="K32" s="11">
        <v>4.0483290736056299</v>
      </c>
    </row>
    <row r="33" spans="1:11" x14ac:dyDescent="0.35">
      <c r="A33" s="15" t="s">
        <v>59</v>
      </c>
      <c r="B33" s="11" t="s">
        <v>141</v>
      </c>
      <c r="C33" s="11">
        <v>1.2773787986236038</v>
      </c>
      <c r="D33" s="11">
        <v>1.3319936488723008</v>
      </c>
      <c r="E33" s="11" t="s">
        <v>141</v>
      </c>
      <c r="F33" s="11" t="s">
        <v>141</v>
      </c>
      <c r="G33" s="11">
        <v>4.8924499432950954</v>
      </c>
      <c r="H33" s="11">
        <v>1.4556199684905089</v>
      </c>
      <c r="I33" s="11">
        <v>3.3317436941436331</v>
      </c>
      <c r="J33" s="11">
        <v>3.9391743795550482</v>
      </c>
      <c r="K33" s="11" t="s">
        <v>141</v>
      </c>
    </row>
    <row r="34" spans="1:11" x14ac:dyDescent="0.35">
      <c r="A34" s="15" t="s">
        <v>60</v>
      </c>
      <c r="B34" s="11">
        <v>2.5039800017607083</v>
      </c>
      <c r="C34" s="11" t="s">
        <v>141</v>
      </c>
      <c r="D34" s="11">
        <v>0.88792272264228855</v>
      </c>
      <c r="E34" s="11">
        <v>0.88952458851333838</v>
      </c>
      <c r="F34" s="11">
        <v>0.82617273946757741</v>
      </c>
      <c r="G34" s="11">
        <v>2.4775719046034248</v>
      </c>
      <c r="H34" s="11" t="s">
        <v>141</v>
      </c>
      <c r="I34" s="11">
        <v>0.85296713824223502</v>
      </c>
      <c r="J34" s="11">
        <v>1.7100570499112544</v>
      </c>
      <c r="K34" s="11">
        <v>0.8353671094553059</v>
      </c>
    </row>
    <row r="35" spans="1:11" x14ac:dyDescent="0.35">
      <c r="A35" s="15" t="s">
        <v>61</v>
      </c>
      <c r="B35" s="11">
        <v>1.7161676999977487</v>
      </c>
      <c r="C35" s="11" t="s">
        <v>141</v>
      </c>
      <c r="D35" s="11" t="s">
        <v>141</v>
      </c>
      <c r="E35" s="11" t="s">
        <v>141</v>
      </c>
      <c r="F35" s="11" t="s">
        <v>141</v>
      </c>
      <c r="G35" s="11" t="s">
        <v>141</v>
      </c>
      <c r="H35" s="11">
        <v>1.5376141699706054</v>
      </c>
      <c r="I35" s="11">
        <v>1.4419261512947219</v>
      </c>
      <c r="J35" s="11" t="s">
        <v>141</v>
      </c>
      <c r="K35" s="11">
        <v>1.248279469801256</v>
      </c>
    </row>
    <row r="36" spans="1:11" x14ac:dyDescent="0.35">
      <c r="A36" s="14" t="s">
        <v>62</v>
      </c>
      <c r="B36" s="11">
        <v>3.3678084660487126</v>
      </c>
      <c r="C36" s="11">
        <v>4.3096263857613275</v>
      </c>
      <c r="D36" s="11">
        <v>3.552726428000899</v>
      </c>
      <c r="E36" s="11">
        <v>3.7009891270738096</v>
      </c>
      <c r="F36" s="11">
        <v>1.3400077775785697</v>
      </c>
      <c r="G36" s="11">
        <v>3.8818062918725955</v>
      </c>
      <c r="H36" s="11">
        <v>1.9189575547388042</v>
      </c>
      <c r="I36" s="11">
        <v>1.3059026790498651</v>
      </c>
      <c r="J36" s="11">
        <v>4.4827416503246793</v>
      </c>
      <c r="K36" s="11">
        <v>2.4505719390129626</v>
      </c>
    </row>
    <row r="37" spans="1:11" x14ac:dyDescent="0.35">
      <c r="A37" s="15" t="s">
        <v>63</v>
      </c>
      <c r="B37" s="11">
        <v>3.2051800161924922</v>
      </c>
      <c r="C37" s="11">
        <v>1.5424727041630883</v>
      </c>
      <c r="D37" s="11" t="s">
        <v>141</v>
      </c>
      <c r="E37" s="11" t="s">
        <v>141</v>
      </c>
      <c r="F37" s="11" t="s">
        <v>141</v>
      </c>
      <c r="G37" s="11">
        <v>2.8689653334142853</v>
      </c>
      <c r="H37" s="11" t="s">
        <v>141</v>
      </c>
      <c r="I37" s="11" t="s">
        <v>141</v>
      </c>
      <c r="J37" s="11">
        <v>2.8452056689865346</v>
      </c>
      <c r="K37" s="11">
        <v>1.361998923558805</v>
      </c>
    </row>
    <row r="38" spans="1:11" x14ac:dyDescent="0.35">
      <c r="A38" s="15" t="s">
        <v>64</v>
      </c>
      <c r="B38" s="11" t="s">
        <v>141</v>
      </c>
      <c r="C38" s="11" t="s">
        <v>141</v>
      </c>
      <c r="D38" s="11" t="s">
        <v>141</v>
      </c>
      <c r="E38" s="11" t="s">
        <v>141</v>
      </c>
      <c r="F38" s="11" t="s">
        <v>141</v>
      </c>
      <c r="G38" s="11" t="s">
        <v>141</v>
      </c>
      <c r="H38" s="11" t="s">
        <v>141</v>
      </c>
      <c r="I38" s="11" t="s">
        <v>141</v>
      </c>
      <c r="J38" s="11" t="s">
        <v>141</v>
      </c>
      <c r="K38" s="11" t="s">
        <v>141</v>
      </c>
    </row>
    <row r="39" spans="1:11" x14ac:dyDescent="0.35">
      <c r="A39" s="15" t="s">
        <v>65</v>
      </c>
      <c r="B39" s="11">
        <v>3.192512062938702</v>
      </c>
      <c r="C39" s="11" t="s">
        <v>141</v>
      </c>
      <c r="D39" s="11" t="s">
        <v>141</v>
      </c>
      <c r="E39" s="11" t="s">
        <v>141</v>
      </c>
      <c r="F39" s="11" t="s">
        <v>141</v>
      </c>
      <c r="G39" s="11" t="s">
        <v>141</v>
      </c>
      <c r="H39" s="11" t="s">
        <v>141</v>
      </c>
      <c r="I39" s="11" t="s">
        <v>141</v>
      </c>
      <c r="J39" s="11" t="s">
        <v>141</v>
      </c>
      <c r="K39" s="11" t="s">
        <v>141</v>
      </c>
    </row>
    <row r="40" spans="1:11" x14ac:dyDescent="0.35">
      <c r="A40" s="15" t="s">
        <v>66</v>
      </c>
      <c r="B40" s="11">
        <v>5.7554509727946801</v>
      </c>
      <c r="C40" s="11">
        <v>15.722533172239922</v>
      </c>
      <c r="D40" s="11">
        <v>14.968789206273238</v>
      </c>
      <c r="E40" s="11">
        <v>14.461739795964897</v>
      </c>
      <c r="F40" s="11">
        <v>5.6219339245652078</v>
      </c>
      <c r="G40" s="11">
        <v>10.304957412720201</v>
      </c>
      <c r="H40" s="11">
        <v>7.3333429499564478</v>
      </c>
      <c r="I40" s="11">
        <v>5.3127830049617897</v>
      </c>
      <c r="J40" s="11">
        <v>12.124052619029113</v>
      </c>
      <c r="K40" s="11">
        <v>6.5854986778803211</v>
      </c>
    </row>
    <row r="41" spans="1:11" x14ac:dyDescent="0.35">
      <c r="A41" s="14" t="s">
        <v>67</v>
      </c>
      <c r="B41" s="11">
        <v>2.3155984810617101</v>
      </c>
      <c r="C41" s="11">
        <v>2.8967682595209117</v>
      </c>
      <c r="D41" s="11">
        <v>3.8730586781555809</v>
      </c>
      <c r="E41" s="11">
        <v>3.5718382908590094</v>
      </c>
      <c r="F41" s="11">
        <v>2.0606528512093707</v>
      </c>
      <c r="G41" s="11">
        <v>2.2305584985178242</v>
      </c>
      <c r="H41" s="11">
        <v>2.7986786361789489</v>
      </c>
      <c r="I41" s="11">
        <v>2.676643093940855</v>
      </c>
      <c r="J41" s="11">
        <v>1.9913939940605569</v>
      </c>
      <c r="K41" s="11">
        <v>2.7749017022664466</v>
      </c>
    </row>
    <row r="42" spans="1:11" x14ac:dyDescent="0.35">
      <c r="A42" s="15" t="s">
        <v>68</v>
      </c>
      <c r="B42" s="11">
        <v>1.6256891952228607</v>
      </c>
      <c r="C42" s="11">
        <v>1.1653546757442119</v>
      </c>
      <c r="D42" s="11">
        <v>4.1320415117618472</v>
      </c>
      <c r="E42" s="11">
        <v>5.4227871865822657</v>
      </c>
      <c r="F42" s="11">
        <v>1.9743259412578082</v>
      </c>
      <c r="G42" s="11">
        <v>2.7674119087569462</v>
      </c>
      <c r="H42" s="11">
        <v>3.2139692671229247</v>
      </c>
      <c r="I42" s="11">
        <v>0.91259727497295018</v>
      </c>
      <c r="J42" s="11">
        <v>1.6335157624549117</v>
      </c>
      <c r="K42" s="11">
        <v>2.3224980992517614</v>
      </c>
    </row>
    <row r="43" spans="1:11" x14ac:dyDescent="0.35">
      <c r="A43" s="15" t="s">
        <v>69</v>
      </c>
      <c r="B43" s="11">
        <v>6.0293865740251338</v>
      </c>
      <c r="C43" s="11">
        <v>5.2795105069115804</v>
      </c>
      <c r="D43" s="11">
        <v>4.0666683429970822</v>
      </c>
      <c r="E43" s="11">
        <v>4.2221970639064148</v>
      </c>
      <c r="F43" s="11">
        <v>8.1727411754326607</v>
      </c>
      <c r="G43" s="11">
        <v>2.744937979919285</v>
      </c>
      <c r="H43" s="11">
        <v>0.92249695310702895</v>
      </c>
      <c r="I43" s="11">
        <v>6.8253358763826126</v>
      </c>
      <c r="J43" s="11">
        <v>1.8664759287164092</v>
      </c>
      <c r="K43" s="11">
        <v>8.2590680186416741</v>
      </c>
    </row>
    <row r="44" spans="1:11" x14ac:dyDescent="0.35">
      <c r="A44" s="15" t="s">
        <v>70</v>
      </c>
      <c r="B44" s="11">
        <v>2.1075225826025057</v>
      </c>
      <c r="C44" s="11">
        <v>3.2938141479626375</v>
      </c>
      <c r="D44" s="11">
        <v>3.7529259692309771</v>
      </c>
      <c r="E44" s="11">
        <v>2.792460019056533</v>
      </c>
      <c r="F44" s="11">
        <v>1.3108017468364541</v>
      </c>
      <c r="G44" s="11">
        <v>1.9148659799973493</v>
      </c>
      <c r="H44" s="11">
        <v>2.8963195575064136</v>
      </c>
      <c r="I44" s="11">
        <v>2.8081026233830828</v>
      </c>
      <c r="J44" s="11">
        <v>2.1571256503013125</v>
      </c>
      <c r="K44" s="11">
        <v>2.0739304338466842</v>
      </c>
    </row>
    <row r="45" spans="1:11" x14ac:dyDescent="0.35">
      <c r="A45" s="14" t="s">
        <v>71</v>
      </c>
      <c r="B45" s="11">
        <v>2.1655474670327091</v>
      </c>
      <c r="C45" s="11">
        <v>0.81966962431251233</v>
      </c>
      <c r="D45" s="11" t="s">
        <v>141</v>
      </c>
      <c r="E45" s="11">
        <v>1.1501437056754706</v>
      </c>
      <c r="F45" s="11">
        <v>0.82734774434377312</v>
      </c>
      <c r="G45" s="11">
        <v>1.5378369486733285</v>
      </c>
      <c r="H45" s="11">
        <v>1.5296530536947359</v>
      </c>
      <c r="I45" s="11">
        <v>0.78823581648537733</v>
      </c>
      <c r="J45" s="11">
        <v>0.56781402118616586</v>
      </c>
      <c r="K45" s="11">
        <v>0.82386029022504403</v>
      </c>
    </row>
    <row r="46" spans="1:11" x14ac:dyDescent="0.35">
      <c r="A46" s="15" t="s">
        <v>72</v>
      </c>
      <c r="B46" s="11">
        <v>2.1593588499521621</v>
      </c>
      <c r="C46" s="11" t="s">
        <v>141</v>
      </c>
      <c r="D46" s="11" t="s">
        <v>141</v>
      </c>
      <c r="E46" s="11">
        <v>3.3314278627284821</v>
      </c>
      <c r="F46" s="11">
        <v>1.0788474750778023</v>
      </c>
      <c r="G46" s="11" t="s">
        <v>141</v>
      </c>
      <c r="H46" s="11">
        <v>2.2833041010873791</v>
      </c>
      <c r="I46" s="11">
        <v>1.1033329466599926</v>
      </c>
      <c r="J46" s="11" t="s">
        <v>141</v>
      </c>
      <c r="K46" s="11">
        <v>1.1262368236967193</v>
      </c>
    </row>
    <row r="47" spans="1:11" x14ac:dyDescent="0.35">
      <c r="A47" s="15" t="s">
        <v>73</v>
      </c>
      <c r="B47" s="11">
        <v>2.9033187673410468</v>
      </c>
      <c r="C47" s="11">
        <v>2.8801449798700802</v>
      </c>
      <c r="D47" s="11" t="s">
        <v>141</v>
      </c>
      <c r="E47" s="11">
        <v>1.0680710864384153</v>
      </c>
      <c r="F47" s="11" t="s">
        <v>141</v>
      </c>
      <c r="G47" s="11">
        <v>0.8990839885830908</v>
      </c>
      <c r="H47" s="11">
        <v>0.89588829746473986</v>
      </c>
      <c r="I47" s="11">
        <v>1.0617400196071909</v>
      </c>
      <c r="J47" s="11" t="s">
        <v>141</v>
      </c>
      <c r="K47" s="11" t="s">
        <v>141</v>
      </c>
    </row>
    <row r="48" spans="1:11" x14ac:dyDescent="0.35">
      <c r="A48" s="15" t="s">
        <v>74</v>
      </c>
      <c r="B48" s="11">
        <v>4.0219124629440035</v>
      </c>
      <c r="C48" s="11" t="s">
        <v>141</v>
      </c>
      <c r="D48" s="11" t="s">
        <v>141</v>
      </c>
      <c r="E48" s="11" t="s">
        <v>141</v>
      </c>
      <c r="F48" s="11" t="s">
        <v>141</v>
      </c>
      <c r="G48" s="11">
        <v>18.248134393905442</v>
      </c>
      <c r="H48" s="11" t="s">
        <v>141</v>
      </c>
      <c r="I48" s="11">
        <v>3.5440422418653466</v>
      </c>
      <c r="J48" s="11" t="s">
        <v>141</v>
      </c>
      <c r="K48" s="11">
        <v>7.3768105713004459</v>
      </c>
    </row>
    <row r="49" spans="1:11" x14ac:dyDescent="0.35">
      <c r="A49" s="15" t="s">
        <v>75</v>
      </c>
      <c r="B49" s="11" t="s">
        <v>141</v>
      </c>
      <c r="C49" s="11" t="s">
        <v>141</v>
      </c>
      <c r="D49" s="11" t="s">
        <v>141</v>
      </c>
      <c r="E49" s="11" t="s">
        <v>141</v>
      </c>
      <c r="F49" s="11" t="s">
        <v>141</v>
      </c>
      <c r="G49" s="11">
        <v>1.3893400090019223</v>
      </c>
      <c r="H49" s="11">
        <v>4.7707701227422916</v>
      </c>
      <c r="I49" s="11" t="s">
        <v>141</v>
      </c>
      <c r="J49" s="11">
        <v>3.0612666157735196</v>
      </c>
      <c r="K49" s="11" t="s">
        <v>141</v>
      </c>
    </row>
    <row r="50" spans="1:11" x14ac:dyDescent="0.35">
      <c r="A50" s="15" t="s">
        <v>76</v>
      </c>
      <c r="B50" s="11">
        <v>1.1446732253568253</v>
      </c>
      <c r="C50" s="11" t="s">
        <v>141</v>
      </c>
      <c r="D50" s="11" t="s">
        <v>141</v>
      </c>
      <c r="E50" s="11" t="s">
        <v>141</v>
      </c>
      <c r="F50" s="11">
        <v>1.0927667401803547</v>
      </c>
      <c r="G50" s="11" t="s">
        <v>141</v>
      </c>
      <c r="H50" s="11" t="s">
        <v>141</v>
      </c>
      <c r="I50" s="11" t="s">
        <v>141</v>
      </c>
      <c r="J50" s="11" t="s">
        <v>141</v>
      </c>
      <c r="K50" s="11" t="s">
        <v>141</v>
      </c>
    </row>
    <row r="51" spans="1:11" x14ac:dyDescent="0.35">
      <c r="A51" s="15" t="s">
        <v>77</v>
      </c>
      <c r="B51" s="11">
        <v>15.424312028227753</v>
      </c>
      <c r="C51" s="11" t="s">
        <v>141</v>
      </c>
      <c r="D51" s="11" t="s">
        <v>141</v>
      </c>
      <c r="E51" s="11" t="s">
        <v>141</v>
      </c>
      <c r="F51" s="11">
        <v>13.351238664339073</v>
      </c>
      <c r="G51" s="11" t="s">
        <v>141</v>
      </c>
      <c r="H51" s="11" t="s">
        <v>141</v>
      </c>
      <c r="I51" s="11" t="s">
        <v>141</v>
      </c>
      <c r="J51" s="11" t="s">
        <v>141</v>
      </c>
      <c r="K51" s="11" t="s">
        <v>141</v>
      </c>
    </row>
    <row r="52" spans="1:11" x14ac:dyDescent="0.35">
      <c r="A52" s="14" t="s">
        <v>78</v>
      </c>
      <c r="B52" s="11">
        <v>0.3401562654889696</v>
      </c>
      <c r="C52" s="11">
        <v>0.16993220654337596</v>
      </c>
      <c r="D52" s="11">
        <v>0.24689502113072564</v>
      </c>
      <c r="E52" s="11">
        <v>0.4184180901613756</v>
      </c>
      <c r="F52" s="11">
        <v>7.8487860079419422E-2</v>
      </c>
      <c r="G52" s="11" t="s">
        <v>141</v>
      </c>
      <c r="H52" s="11">
        <v>0.16257124775914025</v>
      </c>
      <c r="I52" s="11" t="s">
        <v>141</v>
      </c>
      <c r="J52" s="11">
        <v>0.15740719787959276</v>
      </c>
      <c r="K52" s="11">
        <v>0.37229046958365125</v>
      </c>
    </row>
    <row r="53" spans="1:11" x14ac:dyDescent="0.35">
      <c r="A53" s="15" t="s">
        <v>79</v>
      </c>
      <c r="B53" s="11" t="s">
        <v>141</v>
      </c>
      <c r="C53" s="11">
        <v>1.0211856373598391</v>
      </c>
      <c r="D53" s="11">
        <v>1.0618894070620777</v>
      </c>
      <c r="E53" s="11" t="s">
        <v>141</v>
      </c>
      <c r="F53" s="11" t="s">
        <v>141</v>
      </c>
      <c r="G53" s="11" t="s">
        <v>141</v>
      </c>
      <c r="H53" s="11" t="s">
        <v>141</v>
      </c>
      <c r="I53" s="11" t="s">
        <v>141</v>
      </c>
      <c r="J53" s="11">
        <v>1.0019409358178588</v>
      </c>
      <c r="K53" s="11" t="s">
        <v>141</v>
      </c>
    </row>
    <row r="54" spans="1:11" x14ac:dyDescent="0.35">
      <c r="A54" s="15" t="s">
        <v>80</v>
      </c>
      <c r="B54" s="11" t="s">
        <v>141</v>
      </c>
      <c r="C54" s="11" t="s">
        <v>141</v>
      </c>
      <c r="D54" s="11" t="s">
        <v>141</v>
      </c>
      <c r="E54" s="11">
        <v>2.6086687325631615</v>
      </c>
      <c r="F54" s="11" t="s">
        <v>141</v>
      </c>
      <c r="G54" s="11" t="s">
        <v>141</v>
      </c>
      <c r="H54" s="11" t="s">
        <v>141</v>
      </c>
      <c r="I54" s="11" t="s">
        <v>141</v>
      </c>
      <c r="J54" s="11">
        <v>2.7068166250302448</v>
      </c>
      <c r="K54" s="11" t="s">
        <v>141</v>
      </c>
    </row>
    <row r="55" spans="1:11" x14ac:dyDescent="0.35">
      <c r="A55" s="15" t="s">
        <v>81</v>
      </c>
      <c r="B55" s="11">
        <v>0.26121571120566489</v>
      </c>
      <c r="C55" s="11" t="s">
        <v>141</v>
      </c>
      <c r="D55" s="11" t="s">
        <v>141</v>
      </c>
      <c r="E55" s="11">
        <v>0.49752523422152911</v>
      </c>
      <c r="F55" s="11" t="s">
        <v>141</v>
      </c>
      <c r="G55" s="11" t="s">
        <v>141</v>
      </c>
      <c r="H55" s="11" t="s">
        <v>141</v>
      </c>
      <c r="I55" s="11" t="s">
        <v>141</v>
      </c>
      <c r="J55" s="11" t="s">
        <v>141</v>
      </c>
      <c r="K55" s="11">
        <v>0.70951422860232627</v>
      </c>
    </row>
    <row r="56" spans="1:11" x14ac:dyDescent="0.35">
      <c r="A56" s="15" t="s">
        <v>82</v>
      </c>
      <c r="B56" s="11">
        <v>0.30902047119410825</v>
      </c>
      <c r="C56" s="11" t="s">
        <v>141</v>
      </c>
      <c r="D56" s="11">
        <v>0.14729631795517589</v>
      </c>
      <c r="E56" s="11">
        <v>0.31463735392905778</v>
      </c>
      <c r="F56" s="11">
        <v>0.14041995142026142</v>
      </c>
      <c r="G56" s="11" t="s">
        <v>141</v>
      </c>
      <c r="H56" s="11">
        <v>0.29573609858477667</v>
      </c>
      <c r="I56" s="11" t="s">
        <v>141</v>
      </c>
      <c r="J56" s="11" t="s">
        <v>141</v>
      </c>
      <c r="K56" s="11">
        <v>0.13290422619518694</v>
      </c>
    </row>
    <row r="57" spans="1:11" x14ac:dyDescent="0.35">
      <c r="A57" s="15" t="s">
        <v>83</v>
      </c>
      <c r="B57" s="11">
        <v>5.9297616951277208</v>
      </c>
      <c r="C57" s="11">
        <v>5.3577100165909792</v>
      </c>
      <c r="D57" s="11">
        <v>5.8277928398335233</v>
      </c>
      <c r="E57" s="11" t="s">
        <v>141</v>
      </c>
      <c r="F57" s="11" t="s">
        <v>141</v>
      </c>
      <c r="G57" s="11" t="s">
        <v>141</v>
      </c>
      <c r="H57" s="11" t="s">
        <v>141</v>
      </c>
      <c r="I57" s="11" t="s">
        <v>141</v>
      </c>
      <c r="J57" s="11" t="s">
        <v>141</v>
      </c>
      <c r="K57" s="11">
        <v>2.8073111638912343</v>
      </c>
    </row>
    <row r="58" spans="1:11" x14ac:dyDescent="0.35">
      <c r="A58" s="14" t="s">
        <v>84</v>
      </c>
      <c r="B58" s="11">
        <v>0.65945089257652612</v>
      </c>
      <c r="C58" s="11">
        <v>0.36647757396342112</v>
      </c>
      <c r="D58" s="11">
        <v>0.24153205976014028</v>
      </c>
      <c r="E58" s="11">
        <v>0.58691490565028692</v>
      </c>
      <c r="F58" s="11" t="s">
        <v>141</v>
      </c>
      <c r="G58" s="11">
        <v>0.1134550137935752</v>
      </c>
      <c r="H58" s="11">
        <v>0.35708873397069246</v>
      </c>
      <c r="I58" s="11">
        <v>0.36414709695538222</v>
      </c>
      <c r="J58" s="11">
        <v>0.1169147334125145</v>
      </c>
      <c r="K58" s="11">
        <v>0.64387781937322852</v>
      </c>
    </row>
    <row r="59" spans="1:11" x14ac:dyDescent="0.35">
      <c r="A59" s="15" t="s">
        <v>85</v>
      </c>
      <c r="B59" s="11">
        <v>0.96347200697513724</v>
      </c>
      <c r="C59" s="11">
        <v>0.84636407260482871</v>
      </c>
      <c r="D59" s="11">
        <v>0.9112680613262879</v>
      </c>
      <c r="E59" s="11">
        <v>1.8167238566630843</v>
      </c>
      <c r="F59" s="11" t="s">
        <v>141</v>
      </c>
      <c r="G59" s="11" t="s">
        <v>141</v>
      </c>
      <c r="H59" s="11" t="s">
        <v>141</v>
      </c>
      <c r="I59" s="11">
        <v>1.315787225668315</v>
      </c>
      <c r="J59" s="11" t="s">
        <v>141</v>
      </c>
      <c r="K59" s="11" t="s">
        <v>141</v>
      </c>
    </row>
    <row r="60" spans="1:11" x14ac:dyDescent="0.35">
      <c r="A60" s="15" t="s">
        <v>86</v>
      </c>
      <c r="B60" s="11">
        <v>0.61123266837035339</v>
      </c>
      <c r="C60" s="11">
        <v>0.28553011266482203</v>
      </c>
      <c r="D60" s="11">
        <v>0.13921561431227192</v>
      </c>
      <c r="E60" s="11">
        <v>0.40440860582896093</v>
      </c>
      <c r="F60" s="11" t="s">
        <v>141</v>
      </c>
      <c r="G60" s="11">
        <v>0.12795145915477121</v>
      </c>
      <c r="H60" s="11">
        <v>0.39553304606548784</v>
      </c>
      <c r="I60" s="11">
        <v>0.26743589463261563</v>
      </c>
      <c r="J60" s="11">
        <v>0.13052827636158507</v>
      </c>
      <c r="K60" s="11">
        <v>0.71574503535268397</v>
      </c>
    </row>
    <row r="61" spans="1:11" x14ac:dyDescent="0.35">
      <c r="A61" s="14" t="s">
        <v>87</v>
      </c>
      <c r="B61" s="11">
        <v>8.539036195657788</v>
      </c>
      <c r="C61" s="11">
        <v>7.1289734310319659</v>
      </c>
      <c r="D61" s="11">
        <v>8.5161446544488975</v>
      </c>
      <c r="E61" s="11">
        <v>7.5531352747559994</v>
      </c>
      <c r="F61" s="11">
        <v>7.3816899023378388</v>
      </c>
      <c r="G61" s="11">
        <v>8.2320596875835541</v>
      </c>
      <c r="H61" s="11">
        <v>7.9542976144222921</v>
      </c>
      <c r="I61" s="11">
        <v>6.4632621008915834</v>
      </c>
      <c r="J61" s="11">
        <v>10.035230010971851</v>
      </c>
      <c r="K61" s="11">
        <v>7.4560559801716693</v>
      </c>
    </row>
    <row r="62" spans="1:11" x14ac:dyDescent="0.35">
      <c r="A62" s="15" t="s">
        <v>88</v>
      </c>
      <c r="B62" s="11">
        <v>19.086061218563682</v>
      </c>
      <c r="C62" s="11">
        <v>13.559661853977419</v>
      </c>
      <c r="D62" s="11">
        <v>15.918451291633811</v>
      </c>
      <c r="E62" s="11">
        <v>14.898702362441252</v>
      </c>
      <c r="F62" s="11">
        <v>9.7232109613338551</v>
      </c>
      <c r="G62" s="11">
        <v>13.697293582141967</v>
      </c>
      <c r="H62" s="11">
        <v>11.974072534802991</v>
      </c>
      <c r="I62" s="11">
        <v>10.414899564733007</v>
      </c>
      <c r="J62" s="11">
        <v>18.963439279303337</v>
      </c>
      <c r="K62" s="11">
        <v>12.991752863710678</v>
      </c>
    </row>
    <row r="63" spans="1:11" x14ac:dyDescent="0.35">
      <c r="A63" s="15" t="s">
        <v>89</v>
      </c>
      <c r="B63" s="11" t="s">
        <v>141</v>
      </c>
      <c r="C63" s="11">
        <v>10.858551419252986</v>
      </c>
      <c r="D63" s="11">
        <v>2.3913353163096334</v>
      </c>
      <c r="E63" s="11">
        <v>2.3185915271622557</v>
      </c>
      <c r="F63" s="11" t="s">
        <v>141</v>
      </c>
      <c r="G63" s="11" t="s">
        <v>141</v>
      </c>
      <c r="H63" s="11">
        <v>6.0210317367561386</v>
      </c>
      <c r="I63" s="11">
        <v>2.0041510714868953</v>
      </c>
      <c r="J63" s="11" t="s">
        <v>141</v>
      </c>
      <c r="K63" s="11">
        <v>4.934026282069059</v>
      </c>
    </row>
    <row r="64" spans="1:11" x14ac:dyDescent="0.35">
      <c r="A64" s="15" t="s">
        <v>90</v>
      </c>
      <c r="B64" s="11">
        <v>9.5422891377116947</v>
      </c>
      <c r="C64" s="11" t="s">
        <v>141</v>
      </c>
      <c r="D64" s="11">
        <v>18.825582925202344</v>
      </c>
      <c r="E64" s="11" t="s">
        <v>141</v>
      </c>
      <c r="F64" s="11" t="s">
        <v>141</v>
      </c>
      <c r="G64" s="11" t="s">
        <v>141</v>
      </c>
      <c r="H64" s="11" t="s">
        <v>141</v>
      </c>
      <c r="I64" s="11" t="s">
        <v>141</v>
      </c>
      <c r="J64" s="11">
        <v>9.5940967184012784</v>
      </c>
      <c r="K64" s="11" t="s">
        <v>141</v>
      </c>
    </row>
    <row r="65" spans="1:11" x14ac:dyDescent="0.35">
      <c r="A65" s="15" t="s">
        <v>91</v>
      </c>
      <c r="B65" s="11">
        <v>1.8585720188081836</v>
      </c>
      <c r="C65" s="11">
        <v>1.8276717018500845</v>
      </c>
      <c r="D65" s="11">
        <v>5.4427234479089943</v>
      </c>
      <c r="E65" s="11">
        <v>8.5710116727596475</v>
      </c>
      <c r="F65" s="11">
        <v>7.2571614846649952</v>
      </c>
      <c r="G65" s="11">
        <v>13.306663529410802</v>
      </c>
      <c r="H65" s="11">
        <v>18.309915151803537</v>
      </c>
      <c r="I65" s="11">
        <v>10.013117252526101</v>
      </c>
      <c r="J65" s="11">
        <v>13.241979620301175</v>
      </c>
      <c r="K65" s="11">
        <v>9.9924741489830868</v>
      </c>
    </row>
    <row r="66" spans="1:11" x14ac:dyDescent="0.35">
      <c r="A66" s="15" t="s">
        <v>92</v>
      </c>
      <c r="B66" s="11">
        <v>11.085278602105754</v>
      </c>
      <c r="C66" s="11" t="s">
        <v>141</v>
      </c>
      <c r="D66" s="11" t="s">
        <v>141</v>
      </c>
      <c r="E66" s="11" t="s">
        <v>141</v>
      </c>
      <c r="F66" s="11">
        <v>88.836152306643285</v>
      </c>
      <c r="G66" s="11">
        <v>28.315873423847147</v>
      </c>
      <c r="H66" s="11">
        <v>29.51806325644522</v>
      </c>
      <c r="I66" s="11" t="s">
        <v>141</v>
      </c>
      <c r="J66" s="11">
        <v>10.361779586410762</v>
      </c>
      <c r="K66" s="11">
        <v>12.817710456621816</v>
      </c>
    </row>
    <row r="67" spans="1:11" x14ac:dyDescent="0.35">
      <c r="A67" s="15" t="s">
        <v>93</v>
      </c>
      <c r="B67" s="11">
        <v>1.0661278450474236</v>
      </c>
      <c r="C67" s="11">
        <v>2.1997597796462238</v>
      </c>
      <c r="D67" s="11">
        <v>1.0612593891681592</v>
      </c>
      <c r="E67" s="11" t="s">
        <v>141</v>
      </c>
      <c r="F67" s="11">
        <v>3.5564283068505214</v>
      </c>
      <c r="G67" s="11">
        <v>3.2462959413320802</v>
      </c>
      <c r="H67" s="11">
        <v>2.0571163059176119</v>
      </c>
      <c r="I67" s="11">
        <v>4.7622996615508741</v>
      </c>
      <c r="J67" s="11">
        <v>1.9003994787593355</v>
      </c>
      <c r="K67" s="11">
        <v>3.8609030156015751</v>
      </c>
    </row>
    <row r="68" spans="1:11" x14ac:dyDescent="0.35">
      <c r="A68" s="15" t="s">
        <v>94</v>
      </c>
      <c r="B68" s="11">
        <v>1.2868929462914542</v>
      </c>
      <c r="C68" s="11" t="s">
        <v>141</v>
      </c>
      <c r="D68" s="11">
        <v>3.4754092271021055</v>
      </c>
      <c r="E68" s="11">
        <v>1.2721096852669849</v>
      </c>
      <c r="F68" s="11">
        <v>3.6194106838292903</v>
      </c>
      <c r="G68" s="11">
        <v>2.2279802826369068</v>
      </c>
      <c r="H68" s="11">
        <v>2.4554478818906347</v>
      </c>
      <c r="I68" s="11">
        <v>1.4772670405331703</v>
      </c>
      <c r="J68" s="11">
        <v>4.6912458071355863</v>
      </c>
      <c r="K68" s="11" t="s">
        <v>141</v>
      </c>
    </row>
    <row r="69" spans="1:11" x14ac:dyDescent="0.35">
      <c r="A69" s="15" t="s">
        <v>95</v>
      </c>
      <c r="B69" s="11" t="s">
        <v>141</v>
      </c>
      <c r="C69" s="11" t="s">
        <v>141</v>
      </c>
      <c r="D69" s="11">
        <v>1.7646900332774997</v>
      </c>
      <c r="E69" s="11" t="s">
        <v>141</v>
      </c>
      <c r="F69" s="11">
        <v>3.4081418801039369</v>
      </c>
      <c r="G69" s="11" t="s">
        <v>141</v>
      </c>
      <c r="H69" s="11" t="s">
        <v>141</v>
      </c>
      <c r="I69" s="11" t="s">
        <v>141</v>
      </c>
      <c r="J69" s="11" t="s">
        <v>141</v>
      </c>
      <c r="K69" s="11">
        <v>1.9749378985717305</v>
      </c>
    </row>
    <row r="70" spans="1:11" x14ac:dyDescent="0.35">
      <c r="A70" s="14" t="s">
        <v>96</v>
      </c>
      <c r="B70" s="11" t="s">
        <v>141</v>
      </c>
      <c r="C70" s="11" t="s">
        <v>141</v>
      </c>
      <c r="D70" s="11">
        <v>0.47476738032507682</v>
      </c>
      <c r="E70" s="11">
        <v>0.4631666931195404</v>
      </c>
      <c r="F70" s="11" t="s">
        <v>141</v>
      </c>
      <c r="G70" s="11">
        <v>0.93438546878923834</v>
      </c>
      <c r="H70" s="11" t="s">
        <v>141</v>
      </c>
      <c r="I70" s="11" t="s">
        <v>141</v>
      </c>
      <c r="J70" s="11" t="s">
        <v>141</v>
      </c>
      <c r="K70" s="11">
        <v>0.51327353731911429</v>
      </c>
    </row>
    <row r="71" spans="1:11" x14ac:dyDescent="0.35">
      <c r="A71" s="15" t="s">
        <v>97</v>
      </c>
      <c r="B71" s="11" t="s">
        <v>141</v>
      </c>
      <c r="C71" s="11" t="s">
        <v>141</v>
      </c>
      <c r="D71" s="11" t="s">
        <v>141</v>
      </c>
      <c r="E71" s="11" t="s">
        <v>141</v>
      </c>
      <c r="F71" s="11" t="s">
        <v>141</v>
      </c>
      <c r="G71" s="11" t="s">
        <v>141</v>
      </c>
      <c r="H71" s="11" t="s">
        <v>141</v>
      </c>
      <c r="I71" s="11" t="s">
        <v>141</v>
      </c>
      <c r="J71" s="11" t="s">
        <v>141</v>
      </c>
      <c r="K71" s="11" t="s">
        <v>141</v>
      </c>
    </row>
    <row r="72" spans="1:11" x14ac:dyDescent="0.35">
      <c r="A72" s="15" t="s">
        <v>98</v>
      </c>
      <c r="B72" s="11" t="s">
        <v>141</v>
      </c>
      <c r="C72" s="11" t="s">
        <v>141</v>
      </c>
      <c r="D72" s="11" t="s">
        <v>141</v>
      </c>
      <c r="E72" s="11" t="s">
        <v>141</v>
      </c>
      <c r="F72" s="11" t="s">
        <v>141</v>
      </c>
      <c r="G72" s="11" t="s">
        <v>141</v>
      </c>
      <c r="H72" s="11" t="s">
        <v>141</v>
      </c>
      <c r="I72" s="11" t="s">
        <v>141</v>
      </c>
      <c r="J72" s="11" t="s">
        <v>141</v>
      </c>
      <c r="K72" s="11" t="s">
        <v>141</v>
      </c>
    </row>
    <row r="73" spans="1:11" x14ac:dyDescent="0.35">
      <c r="A73" s="15" t="s">
        <v>99</v>
      </c>
      <c r="B73" s="11" t="s">
        <v>141</v>
      </c>
      <c r="C73" s="11" t="s">
        <v>141</v>
      </c>
      <c r="D73" s="11" t="s">
        <v>141</v>
      </c>
      <c r="E73" s="11" t="s">
        <v>141</v>
      </c>
      <c r="F73" s="11" t="s">
        <v>141</v>
      </c>
      <c r="G73" s="11" t="s">
        <v>141</v>
      </c>
      <c r="H73" s="11" t="s">
        <v>141</v>
      </c>
      <c r="I73" s="11" t="s">
        <v>141</v>
      </c>
      <c r="J73" s="11" t="s">
        <v>141</v>
      </c>
      <c r="K73" s="11" t="s">
        <v>141</v>
      </c>
    </row>
    <row r="74" spans="1:11" x14ac:dyDescent="0.35">
      <c r="A74" s="15" t="s">
        <v>100</v>
      </c>
      <c r="B74" s="11" t="s">
        <v>141</v>
      </c>
      <c r="C74" s="11" t="s">
        <v>141</v>
      </c>
      <c r="D74" s="11" t="s">
        <v>141</v>
      </c>
      <c r="E74" s="11" t="s">
        <v>141</v>
      </c>
      <c r="F74" s="11" t="s">
        <v>141</v>
      </c>
      <c r="G74" s="11" t="s">
        <v>141</v>
      </c>
      <c r="H74" s="11" t="s">
        <v>141</v>
      </c>
      <c r="I74" s="11" t="s">
        <v>141</v>
      </c>
      <c r="J74" s="11" t="s">
        <v>141</v>
      </c>
      <c r="K74" s="11" t="s">
        <v>141</v>
      </c>
    </row>
    <row r="75" spans="1:11" x14ac:dyDescent="0.35">
      <c r="A75" s="15" t="s">
        <v>101</v>
      </c>
      <c r="B75" s="11" t="s">
        <v>141</v>
      </c>
      <c r="C75" s="11" t="s">
        <v>141</v>
      </c>
      <c r="D75" s="11">
        <v>1.0716213555861507</v>
      </c>
      <c r="E75" s="11">
        <v>1.0145628361580905</v>
      </c>
      <c r="F75" s="11" t="s">
        <v>141</v>
      </c>
      <c r="G75" s="11">
        <v>2.0144876446753099</v>
      </c>
      <c r="H75" s="11" t="s">
        <v>141</v>
      </c>
      <c r="I75" s="11" t="s">
        <v>141</v>
      </c>
      <c r="J75" s="11" t="s">
        <v>141</v>
      </c>
      <c r="K75" s="11">
        <v>1.2340280196200626</v>
      </c>
    </row>
    <row r="76" spans="1:11" x14ac:dyDescent="0.35">
      <c r="A76" s="15" t="s">
        <v>102</v>
      </c>
      <c r="B76" s="11" t="s">
        <v>141</v>
      </c>
      <c r="C76" s="11" t="s">
        <v>141</v>
      </c>
      <c r="D76" s="11" t="s">
        <v>141</v>
      </c>
      <c r="E76" s="11" t="s">
        <v>141</v>
      </c>
      <c r="F76" s="11" t="s">
        <v>141</v>
      </c>
      <c r="G76" s="11" t="s">
        <v>141</v>
      </c>
      <c r="H76" s="11" t="s">
        <v>141</v>
      </c>
      <c r="I76" s="11" t="s">
        <v>141</v>
      </c>
      <c r="J76" s="11" t="s">
        <v>141</v>
      </c>
      <c r="K76" s="11" t="s">
        <v>141</v>
      </c>
    </row>
    <row r="77" spans="1:11" x14ac:dyDescent="0.35">
      <c r="A77" s="15" t="s">
        <v>103</v>
      </c>
      <c r="B77" s="11" t="s">
        <v>141</v>
      </c>
      <c r="C77" s="11" t="s">
        <v>141</v>
      </c>
      <c r="D77" s="11" t="s">
        <v>141</v>
      </c>
      <c r="E77" s="11" t="s">
        <v>141</v>
      </c>
      <c r="F77" s="11" t="s">
        <v>141</v>
      </c>
      <c r="G77" s="11" t="s">
        <v>141</v>
      </c>
      <c r="H77" s="11" t="s">
        <v>141</v>
      </c>
      <c r="I77" s="11" t="s">
        <v>141</v>
      </c>
      <c r="J77" s="11" t="s">
        <v>141</v>
      </c>
      <c r="K77" s="11" t="s">
        <v>141</v>
      </c>
    </row>
    <row r="78" spans="1:11" x14ac:dyDescent="0.35">
      <c r="A78" s="14" t="s">
        <v>104</v>
      </c>
      <c r="B78" s="11" t="s">
        <v>141</v>
      </c>
      <c r="C78" s="11" t="s">
        <v>141</v>
      </c>
      <c r="D78" s="11" t="s">
        <v>141</v>
      </c>
      <c r="E78" s="11">
        <v>0.22849058177122269</v>
      </c>
      <c r="F78" s="11">
        <v>0.23203122113206368</v>
      </c>
      <c r="G78" s="11" t="s">
        <v>141</v>
      </c>
      <c r="H78" s="11" t="s">
        <v>141</v>
      </c>
      <c r="I78" s="11" t="s">
        <v>141</v>
      </c>
      <c r="J78" s="11" t="s">
        <v>141</v>
      </c>
      <c r="K78" s="11" t="s">
        <v>141</v>
      </c>
    </row>
    <row r="79" spans="1:11" x14ac:dyDescent="0.35">
      <c r="A79" s="15" t="s">
        <v>105</v>
      </c>
      <c r="B79" s="11" t="s">
        <v>141</v>
      </c>
      <c r="C79" s="11" t="s">
        <v>141</v>
      </c>
      <c r="D79" s="11" t="s">
        <v>141</v>
      </c>
      <c r="E79" s="11" t="s">
        <v>141</v>
      </c>
      <c r="F79" s="11">
        <v>0.49210864220980688</v>
      </c>
      <c r="G79" s="11" t="s">
        <v>141</v>
      </c>
      <c r="H79" s="11" t="s">
        <v>141</v>
      </c>
      <c r="I79" s="11" t="s">
        <v>141</v>
      </c>
      <c r="J79" s="11" t="s">
        <v>141</v>
      </c>
      <c r="K79" s="11" t="s">
        <v>141</v>
      </c>
    </row>
    <row r="80" spans="1:11" x14ac:dyDescent="0.35">
      <c r="A80" s="15" t="s">
        <v>106</v>
      </c>
      <c r="B80" s="11" t="s">
        <v>141</v>
      </c>
      <c r="C80" s="11" t="s">
        <v>141</v>
      </c>
      <c r="D80" s="11" t="s">
        <v>141</v>
      </c>
      <c r="E80" s="11" t="s">
        <v>141</v>
      </c>
      <c r="F80" s="11" t="s">
        <v>141</v>
      </c>
      <c r="G80" s="11" t="s">
        <v>141</v>
      </c>
      <c r="H80" s="11" t="s">
        <v>141</v>
      </c>
      <c r="I80" s="11" t="s">
        <v>141</v>
      </c>
      <c r="J80" s="11" t="s">
        <v>141</v>
      </c>
      <c r="K80" s="11" t="s">
        <v>141</v>
      </c>
    </row>
    <row r="81" spans="1:11" x14ac:dyDescent="0.35">
      <c r="A81" s="15" t="s">
        <v>107</v>
      </c>
      <c r="B81" s="11" t="s">
        <v>141</v>
      </c>
      <c r="C81" s="11" t="s">
        <v>141</v>
      </c>
      <c r="D81" s="11" t="s">
        <v>141</v>
      </c>
      <c r="E81" s="11">
        <v>0.76552721366378385</v>
      </c>
      <c r="F81" s="11" t="s">
        <v>141</v>
      </c>
      <c r="G81" s="11" t="s">
        <v>141</v>
      </c>
      <c r="H81" s="11" t="s">
        <v>141</v>
      </c>
      <c r="I81" s="11" t="s">
        <v>141</v>
      </c>
      <c r="J81" s="11" t="s">
        <v>141</v>
      </c>
      <c r="K81" s="11" t="s">
        <v>141</v>
      </c>
    </row>
    <row r="82" spans="1:11" x14ac:dyDescent="0.35">
      <c r="A82" s="14" t="s">
        <v>108</v>
      </c>
      <c r="B82" s="11" t="s">
        <v>141</v>
      </c>
      <c r="C82" s="11">
        <v>0.47254917310452255</v>
      </c>
      <c r="D82" s="11">
        <v>0.47127646811432877</v>
      </c>
      <c r="E82" s="11">
        <v>0.9547602745811169</v>
      </c>
      <c r="F82" s="11">
        <v>0.94611673930405726</v>
      </c>
      <c r="G82" s="11">
        <v>0.47085821464101019</v>
      </c>
      <c r="H82" s="11">
        <v>1.4043358720113668</v>
      </c>
      <c r="I82" s="11" t="s">
        <v>141</v>
      </c>
      <c r="J82" s="11">
        <v>0.87272910115190194</v>
      </c>
      <c r="K82" s="11" t="s">
        <v>141</v>
      </c>
    </row>
    <row r="83" spans="1:11" x14ac:dyDescent="0.35">
      <c r="A83" s="15" t="s">
        <v>109</v>
      </c>
      <c r="B83" s="11" t="s">
        <v>141</v>
      </c>
      <c r="C83" s="11" t="s">
        <v>141</v>
      </c>
      <c r="D83" s="11">
        <v>2.5804229065892872</v>
      </c>
      <c r="E83" s="11" t="s">
        <v>141</v>
      </c>
      <c r="F83" s="11">
        <v>5.6213320505443649</v>
      </c>
      <c r="G83" s="11">
        <v>2.2270150825055843</v>
      </c>
      <c r="H83" s="11">
        <v>2.9360724577988151</v>
      </c>
      <c r="I83" s="11" t="s">
        <v>141</v>
      </c>
      <c r="J83" s="11">
        <v>5.5897225076020192</v>
      </c>
      <c r="K83" s="11" t="s">
        <v>141</v>
      </c>
    </row>
    <row r="84" spans="1:11" x14ac:dyDescent="0.35">
      <c r="A84" s="15" t="s">
        <v>110</v>
      </c>
      <c r="B84" s="11" t="s">
        <v>141</v>
      </c>
      <c r="C84" s="11">
        <v>0.59461100766285446</v>
      </c>
      <c r="D84" s="11" t="s">
        <v>141</v>
      </c>
      <c r="E84" s="11">
        <v>1.1792483498081434</v>
      </c>
      <c r="F84" s="11" t="s">
        <v>141</v>
      </c>
      <c r="G84" s="11" t="s">
        <v>141</v>
      </c>
      <c r="H84" s="11">
        <v>1.1138027734614901</v>
      </c>
      <c r="I84" s="11" t="s">
        <v>141</v>
      </c>
      <c r="J84" s="11" t="s">
        <v>141</v>
      </c>
      <c r="K84" s="11" t="s">
        <v>141</v>
      </c>
    </row>
    <row r="85" spans="1:11" x14ac:dyDescent="0.35">
      <c r="A85" s="14" t="s">
        <v>111</v>
      </c>
      <c r="B85" s="11">
        <v>0.11076848718244139</v>
      </c>
      <c r="C85" s="11">
        <v>0.10296381321036631</v>
      </c>
      <c r="D85" s="11">
        <v>0.10037753276102239</v>
      </c>
      <c r="E85" s="11">
        <v>9.8000165303055775E-2</v>
      </c>
      <c r="F85" s="11" t="s">
        <v>141</v>
      </c>
      <c r="G85" s="11" t="s">
        <v>141</v>
      </c>
      <c r="H85" s="11">
        <v>0.2635574270277824</v>
      </c>
      <c r="I85" s="11">
        <v>0.25645360228467728</v>
      </c>
      <c r="J85" s="11">
        <v>0.24418889361474269</v>
      </c>
      <c r="K85" s="11">
        <v>0.15391075069735238</v>
      </c>
    </row>
    <row r="86" spans="1:11" x14ac:dyDescent="0.35">
      <c r="A86" s="15" t="s">
        <v>112</v>
      </c>
      <c r="B86" s="11">
        <v>0.13807117336685773</v>
      </c>
      <c r="C86" s="11">
        <v>0.12866371723303513</v>
      </c>
      <c r="D86" s="11">
        <v>0.12527154869452822</v>
      </c>
      <c r="E86" s="11">
        <v>0.12432492619041453</v>
      </c>
      <c r="F86" s="11" t="s">
        <v>141</v>
      </c>
      <c r="G86" s="11" t="s">
        <v>141</v>
      </c>
      <c r="H86" s="11">
        <v>0.3413445753931863</v>
      </c>
      <c r="I86" s="11">
        <v>0.34145310354258868</v>
      </c>
      <c r="J86" s="11">
        <v>0.32611569136230023</v>
      </c>
      <c r="K86" s="11">
        <v>0.21178724789475323</v>
      </c>
    </row>
    <row r="87" spans="1:11" x14ac:dyDescent="0.35">
      <c r="A87" s="15" t="s">
        <v>113</v>
      </c>
      <c r="B87" s="11" t="s">
        <v>141</v>
      </c>
      <c r="C87" s="11" t="s">
        <v>141</v>
      </c>
      <c r="D87" s="11" t="s">
        <v>141</v>
      </c>
      <c r="E87" s="11" t="s">
        <v>141</v>
      </c>
      <c r="F87" s="11" t="s">
        <v>141</v>
      </c>
      <c r="G87" s="11" t="s">
        <v>141</v>
      </c>
      <c r="H87" s="11" t="s">
        <v>141</v>
      </c>
      <c r="I87" s="11" t="s">
        <v>141</v>
      </c>
      <c r="J87" s="11" t="s">
        <v>141</v>
      </c>
      <c r="K87" s="11" t="s">
        <v>141</v>
      </c>
    </row>
    <row r="88" spans="1:11" x14ac:dyDescent="0.35">
      <c r="A88" s="14" t="s">
        <v>114</v>
      </c>
      <c r="B88" s="11">
        <v>1.2962163704356455</v>
      </c>
      <c r="C88" s="11">
        <v>1.276755465329358</v>
      </c>
      <c r="D88" s="11">
        <v>1.6538470299508334</v>
      </c>
      <c r="E88" s="11">
        <v>2.3371587263646512</v>
      </c>
      <c r="F88" s="11">
        <v>0.24088378964904406</v>
      </c>
      <c r="G88" s="11">
        <v>1.6363145923882865</v>
      </c>
      <c r="H88" s="11">
        <v>1.1452180381609787</v>
      </c>
      <c r="I88" s="11">
        <v>0.96712690661662226</v>
      </c>
      <c r="J88" s="11">
        <v>0.94226785595411677</v>
      </c>
      <c r="K88" s="11">
        <v>1.3847022206655977</v>
      </c>
    </row>
    <row r="89" spans="1:11" x14ac:dyDescent="0.35">
      <c r="A89" s="15" t="s">
        <v>115</v>
      </c>
      <c r="B89" s="11">
        <v>2.1700861013497428</v>
      </c>
      <c r="C89" s="11">
        <v>1.0260266286761335</v>
      </c>
      <c r="D89" s="11">
        <v>0.9581984038764404</v>
      </c>
      <c r="E89" s="11">
        <v>2.3334738440777318</v>
      </c>
      <c r="F89" s="11" t="s">
        <v>141</v>
      </c>
      <c r="G89" s="11">
        <v>1.8889235998750669</v>
      </c>
      <c r="H89" s="11" t="s">
        <v>141</v>
      </c>
      <c r="I89" s="11">
        <v>1.1170938873195262</v>
      </c>
      <c r="J89" s="11">
        <v>1.0484876078131413</v>
      </c>
      <c r="K89" s="11">
        <v>1.0440126417219482</v>
      </c>
    </row>
    <row r="90" spans="1:11" x14ac:dyDescent="0.35">
      <c r="A90" s="15" t="s">
        <v>116</v>
      </c>
      <c r="B90" s="11">
        <v>0.49649083849697101</v>
      </c>
      <c r="C90" s="11">
        <v>1.5252353634937854</v>
      </c>
      <c r="D90" s="11">
        <v>2.330670387865847</v>
      </c>
      <c r="E90" s="11">
        <v>2.3408552649497913</v>
      </c>
      <c r="F90" s="11">
        <v>0.46413910166966604</v>
      </c>
      <c r="G90" s="11">
        <v>1.3886973981515058</v>
      </c>
      <c r="H90" s="11">
        <v>2.2355593453919225</v>
      </c>
      <c r="I90" s="11">
        <v>0.85265955480880995</v>
      </c>
      <c r="J90" s="11">
        <v>0.85559008690222849</v>
      </c>
      <c r="K90" s="11">
        <v>1.6546867550088833</v>
      </c>
    </row>
    <row r="91" spans="1:11" x14ac:dyDescent="0.35">
      <c r="A91" s="14" t="s">
        <v>117</v>
      </c>
      <c r="B91" s="11">
        <v>0.99588010222214141</v>
      </c>
      <c r="C91" s="11">
        <v>0.76286714061588612</v>
      </c>
      <c r="D91" s="11">
        <v>0.75110366252066907</v>
      </c>
      <c r="E91" s="11">
        <v>0.8415408061948243</v>
      </c>
      <c r="F91" s="11">
        <v>0.50767412591269712</v>
      </c>
      <c r="G91" s="11">
        <v>1.0106212713834415</v>
      </c>
      <c r="H91" s="11">
        <v>1.5857872525815122</v>
      </c>
      <c r="I91" s="11">
        <v>0.43426354594560612</v>
      </c>
      <c r="J91" s="11">
        <v>1.1512604120304204</v>
      </c>
      <c r="K91" s="11">
        <v>1.1893737961378066</v>
      </c>
    </row>
    <row r="92" spans="1:11" x14ac:dyDescent="0.35">
      <c r="A92" s="15" t="s">
        <v>118</v>
      </c>
      <c r="B92" s="11">
        <v>0.97458168921328547</v>
      </c>
      <c r="C92" s="11">
        <v>0.39043997306899952</v>
      </c>
      <c r="D92" s="11">
        <v>0.57467954151020173</v>
      </c>
      <c r="E92" s="11">
        <v>0.36819702820234423</v>
      </c>
      <c r="F92" s="11">
        <v>0.60789732492415349</v>
      </c>
      <c r="G92" s="11">
        <v>0.16528070362957051</v>
      </c>
      <c r="H92" s="11">
        <v>0.33473655565270716</v>
      </c>
      <c r="I92" s="11">
        <v>0.16389595375330226</v>
      </c>
      <c r="J92" s="11">
        <v>0.15879690419512055</v>
      </c>
      <c r="K92" s="11">
        <v>0.6653664229641475</v>
      </c>
    </row>
    <row r="93" spans="1:11" x14ac:dyDescent="0.35">
      <c r="A93" s="15" t="s">
        <v>119</v>
      </c>
      <c r="B93" s="11">
        <v>1.1491207889727741</v>
      </c>
      <c r="C93" s="11" t="s">
        <v>141</v>
      </c>
      <c r="D93" s="11" t="s">
        <v>141</v>
      </c>
      <c r="E93" s="11">
        <v>2.2968463137281812</v>
      </c>
      <c r="F93" s="11" t="s">
        <v>141</v>
      </c>
      <c r="G93" s="11">
        <v>2.2849521401198842</v>
      </c>
      <c r="H93" s="11" t="s">
        <v>141</v>
      </c>
      <c r="I93" s="11">
        <v>1.1173438704613219</v>
      </c>
      <c r="J93" s="11">
        <v>4.291951361093302</v>
      </c>
      <c r="K93" s="11" t="s">
        <v>141</v>
      </c>
    </row>
    <row r="94" spans="1:11" x14ac:dyDescent="0.35">
      <c r="A94" s="15" t="s">
        <v>120</v>
      </c>
      <c r="B94" s="11">
        <v>0.98402981808929568</v>
      </c>
      <c r="C94" s="11">
        <v>2.0990353411745706</v>
      </c>
      <c r="D94" s="11">
        <v>1.5541563139903147</v>
      </c>
      <c r="E94" s="11">
        <v>1.4885072341382548</v>
      </c>
      <c r="F94" s="11">
        <v>0.47958168276950813</v>
      </c>
      <c r="G94" s="11">
        <v>3.0305964900688314</v>
      </c>
      <c r="H94" s="11">
        <v>6.0679878728117469</v>
      </c>
      <c r="I94" s="11">
        <v>0.90310375304490687</v>
      </c>
      <c r="J94" s="11">
        <v>2.5801831767315657</v>
      </c>
      <c r="K94" s="11">
        <v>2.9852106609187712</v>
      </c>
    </row>
    <row r="95" spans="1:11" x14ac:dyDescent="0.35">
      <c r="A95" s="14" t="s">
        <v>121</v>
      </c>
      <c r="B95" s="11" t="s">
        <v>141</v>
      </c>
      <c r="C95" s="11">
        <v>0.22053712340215642</v>
      </c>
      <c r="D95" s="11">
        <v>0.32505486798940619</v>
      </c>
      <c r="E95" s="11" t="s">
        <v>141</v>
      </c>
      <c r="F95" s="11">
        <v>0.29471378210923638</v>
      </c>
      <c r="G95" s="11" t="s">
        <v>141</v>
      </c>
      <c r="H95" s="11">
        <v>0.18564650288800927</v>
      </c>
      <c r="I95" s="11">
        <v>0.36188532174433391</v>
      </c>
      <c r="J95" s="11">
        <v>0.3557085797935079</v>
      </c>
      <c r="K95" s="11">
        <v>0.17234597324774803</v>
      </c>
    </row>
    <row r="96" spans="1:11" x14ac:dyDescent="0.35">
      <c r="A96" s="15" t="s">
        <v>122</v>
      </c>
      <c r="B96" s="11" t="s">
        <v>141</v>
      </c>
      <c r="C96" s="11">
        <v>0.19420273199330762</v>
      </c>
      <c r="D96" s="11" t="s">
        <v>141</v>
      </c>
      <c r="E96" s="11" t="s">
        <v>141</v>
      </c>
      <c r="F96" s="11">
        <v>0.16935527421803873</v>
      </c>
      <c r="G96" s="11" t="s">
        <v>141</v>
      </c>
      <c r="H96" s="11">
        <v>0.1606977843863536</v>
      </c>
      <c r="I96" s="11" t="s">
        <v>141</v>
      </c>
      <c r="J96" s="11">
        <v>0.1484814783396497</v>
      </c>
      <c r="K96" s="11">
        <v>0.14456493234552309</v>
      </c>
    </row>
    <row r="97" spans="1:11" x14ac:dyDescent="0.35">
      <c r="A97" s="15" t="s">
        <v>123</v>
      </c>
      <c r="B97" s="11" t="s">
        <v>141</v>
      </c>
      <c r="C97" s="11" t="s">
        <v>141</v>
      </c>
      <c r="D97" s="11">
        <v>0.41848271355142341</v>
      </c>
      <c r="E97" s="11" t="s">
        <v>141</v>
      </c>
      <c r="F97" s="11" t="s">
        <v>141</v>
      </c>
      <c r="G97" s="11" t="s">
        <v>141</v>
      </c>
      <c r="H97" s="11" t="s">
        <v>141</v>
      </c>
      <c r="I97" s="11" t="s">
        <v>141</v>
      </c>
      <c r="J97" s="11" t="s">
        <v>141</v>
      </c>
      <c r="K97" s="11" t="s">
        <v>141</v>
      </c>
    </row>
    <row r="98" spans="1:11" x14ac:dyDescent="0.35">
      <c r="A98" s="15" t="s">
        <v>124</v>
      </c>
      <c r="B98" s="11" t="s">
        <v>141</v>
      </c>
      <c r="C98" s="11">
        <v>0.63854651661900685</v>
      </c>
      <c r="D98" s="11">
        <v>1.1828676644228155</v>
      </c>
      <c r="E98" s="11" t="s">
        <v>141</v>
      </c>
      <c r="F98" s="11">
        <v>1.0195993804664472</v>
      </c>
      <c r="G98" s="11" t="s">
        <v>141</v>
      </c>
      <c r="H98" s="11">
        <v>0.50948473681350503</v>
      </c>
      <c r="I98" s="11">
        <v>2.0435417238317757</v>
      </c>
      <c r="J98" s="11">
        <v>1.4561173478812353</v>
      </c>
      <c r="K98" s="11">
        <v>0.4222323741607662</v>
      </c>
    </row>
    <row r="99" spans="1:11" x14ac:dyDescent="0.35">
      <c r="A99" s="14" t="s">
        <v>125</v>
      </c>
      <c r="B99" s="11">
        <v>0.21535580954377687</v>
      </c>
      <c r="C99" s="11">
        <v>0.20950383935919217</v>
      </c>
      <c r="D99" s="11">
        <v>0.19526228508061155</v>
      </c>
      <c r="E99" s="11">
        <v>0.19207550864875997</v>
      </c>
      <c r="F99" s="11">
        <v>0.11913576236945815</v>
      </c>
      <c r="G99" s="11">
        <v>0.11848388432424151</v>
      </c>
      <c r="H99" s="11">
        <v>0.11358600223419663</v>
      </c>
      <c r="I99" s="11" t="s">
        <v>141</v>
      </c>
      <c r="J99" s="11">
        <v>0.20415211325908827</v>
      </c>
      <c r="K99" s="11" t="s">
        <v>141</v>
      </c>
    </row>
    <row r="100" spans="1:11" x14ac:dyDescent="0.35">
      <c r="A100" s="15" t="s">
        <v>126</v>
      </c>
      <c r="B100" s="11" t="s">
        <v>141</v>
      </c>
      <c r="C100" s="11">
        <v>0.2751724018749408</v>
      </c>
      <c r="D100" s="11">
        <v>0.25182110023126947</v>
      </c>
      <c r="E100" s="11">
        <v>0.25990292949479243</v>
      </c>
      <c r="F100" s="11" t="s">
        <v>141</v>
      </c>
      <c r="G100" s="11" t="s">
        <v>141</v>
      </c>
      <c r="H100" s="11" t="s">
        <v>141</v>
      </c>
      <c r="I100" s="11" t="s">
        <v>141</v>
      </c>
      <c r="J100" s="11">
        <v>0.18447106860849607</v>
      </c>
      <c r="K100" s="11" t="s">
        <v>141</v>
      </c>
    </row>
    <row r="101" spans="1:11" x14ac:dyDescent="0.35">
      <c r="A101" s="15" t="s">
        <v>127</v>
      </c>
      <c r="B101" s="11">
        <v>0.22265600983082051</v>
      </c>
      <c r="C101" s="11">
        <v>0.21149819988755841</v>
      </c>
      <c r="D101" s="11">
        <v>0.1899579054551053</v>
      </c>
      <c r="E101" s="11" t="s">
        <v>141</v>
      </c>
      <c r="F101" s="11" t="s">
        <v>141</v>
      </c>
      <c r="G101" s="11" t="s">
        <v>141</v>
      </c>
      <c r="H101" s="11">
        <v>0.18912736683335279</v>
      </c>
      <c r="I101" s="11" t="s">
        <v>141</v>
      </c>
      <c r="J101" s="11">
        <v>0.33894016468483162</v>
      </c>
      <c r="K101" s="11" t="s">
        <v>141</v>
      </c>
    </row>
    <row r="102" spans="1:11" x14ac:dyDescent="0.35">
      <c r="A102" s="15" t="s">
        <v>128</v>
      </c>
      <c r="B102" s="11">
        <v>0.8872185223248592</v>
      </c>
      <c r="C102" s="11" t="s">
        <v>141</v>
      </c>
      <c r="D102" s="11">
        <v>0.46083401105083444</v>
      </c>
      <c r="E102" s="11">
        <v>0.43746586111044589</v>
      </c>
      <c r="F102" s="11" t="s">
        <v>141</v>
      </c>
      <c r="G102" s="11">
        <v>0.38447239269594125</v>
      </c>
      <c r="H102" s="11" t="s">
        <v>141</v>
      </c>
      <c r="I102" s="11" t="s">
        <v>141</v>
      </c>
      <c r="J102" s="11">
        <v>0.39372637454880149</v>
      </c>
      <c r="K102" s="11" t="s">
        <v>141</v>
      </c>
    </row>
    <row r="103" spans="1:11" x14ac:dyDescent="0.35">
      <c r="A103" s="15" t="s">
        <v>129</v>
      </c>
      <c r="B103" s="11" t="s">
        <v>141</v>
      </c>
      <c r="C103" s="11">
        <v>0.26044727343127577</v>
      </c>
      <c r="D103" s="11" t="s">
        <v>141</v>
      </c>
      <c r="E103" s="11">
        <v>0.24854243913732393</v>
      </c>
      <c r="F103" s="11">
        <v>0.44882905028722486</v>
      </c>
      <c r="G103" s="11">
        <v>0.22616671995049722</v>
      </c>
      <c r="H103" s="11">
        <v>0.20795035594593181</v>
      </c>
      <c r="I103" s="11" t="s">
        <v>141</v>
      </c>
      <c r="J103" s="11" t="s">
        <v>141</v>
      </c>
      <c r="K103" s="11" t="s">
        <v>141</v>
      </c>
    </row>
    <row r="104" spans="1:11" x14ac:dyDescent="0.35">
      <c r="A104" s="14" t="s">
        <v>130</v>
      </c>
      <c r="B104" s="11">
        <v>3.5028796815943388</v>
      </c>
      <c r="C104" s="11">
        <v>4.8994846334276874</v>
      </c>
      <c r="D104" s="11">
        <v>2.643489374215569</v>
      </c>
      <c r="E104" s="11">
        <v>2.7545467137323594</v>
      </c>
      <c r="F104" s="11">
        <v>2.0369043156747701</v>
      </c>
      <c r="G104" s="11">
        <v>0.80972246790166946</v>
      </c>
      <c r="H104" s="11">
        <v>2.2410304476379728</v>
      </c>
      <c r="I104" s="11">
        <v>1.7356761868259958</v>
      </c>
      <c r="J104" s="11">
        <v>0.45353091533228695</v>
      </c>
      <c r="K104" s="11">
        <v>1.6465785864759739</v>
      </c>
    </row>
    <row r="105" spans="1:11" x14ac:dyDescent="0.35">
      <c r="A105" s="15" t="s">
        <v>131</v>
      </c>
      <c r="B105" s="11" t="s">
        <v>141</v>
      </c>
      <c r="C105" s="11" t="s">
        <v>141</v>
      </c>
      <c r="D105" s="11" t="s">
        <v>141</v>
      </c>
      <c r="E105" s="11">
        <v>3.0899684504088443</v>
      </c>
      <c r="F105" s="11" t="s">
        <v>141</v>
      </c>
      <c r="G105" s="11" t="s">
        <v>141</v>
      </c>
      <c r="H105" s="11" t="s">
        <v>141</v>
      </c>
      <c r="I105" s="11" t="s">
        <v>141</v>
      </c>
      <c r="J105" s="11" t="s">
        <v>141</v>
      </c>
      <c r="K105" s="11" t="s">
        <v>141</v>
      </c>
    </row>
    <row r="106" spans="1:11" x14ac:dyDescent="0.35">
      <c r="A106" s="15" t="s">
        <v>132</v>
      </c>
      <c r="B106" s="11" t="s">
        <v>141</v>
      </c>
      <c r="C106" s="11" t="s">
        <v>141</v>
      </c>
      <c r="D106" s="11" t="s">
        <v>141</v>
      </c>
      <c r="E106" s="11">
        <v>4.8016331874490881</v>
      </c>
      <c r="F106" s="11" t="s">
        <v>141</v>
      </c>
      <c r="G106" s="11" t="s">
        <v>141</v>
      </c>
      <c r="H106" s="11">
        <v>2.4498708930668189</v>
      </c>
      <c r="I106" s="11" t="s">
        <v>141</v>
      </c>
      <c r="J106" s="11" t="s">
        <v>141</v>
      </c>
      <c r="K106" s="11">
        <v>2.4063414548228241</v>
      </c>
    </row>
    <row r="107" spans="1:11" x14ac:dyDescent="0.35">
      <c r="A107" s="15" t="s">
        <v>133</v>
      </c>
      <c r="B107" s="11">
        <v>6.7001436055510357</v>
      </c>
      <c r="C107" s="11">
        <v>9.2973329629169061</v>
      </c>
      <c r="D107" s="11">
        <v>4.9023395313843858</v>
      </c>
      <c r="E107" s="11">
        <v>2.5831370458493801</v>
      </c>
      <c r="F107" s="11">
        <v>3.7506052294601737</v>
      </c>
      <c r="G107" s="11">
        <v>1.4311930046145904</v>
      </c>
      <c r="H107" s="11">
        <v>3.427514564239925</v>
      </c>
      <c r="I107" s="11">
        <v>3.3115944069748271</v>
      </c>
      <c r="J107" s="11">
        <v>0.89187029186537192</v>
      </c>
      <c r="K107" s="11">
        <v>2.2216447562082888</v>
      </c>
    </row>
    <row r="108" spans="1:11" x14ac:dyDescent="0.35">
      <c r="A108" s="15" t="s">
        <v>134</v>
      </c>
      <c r="B108" s="11" t="s">
        <v>141</v>
      </c>
      <c r="C108" s="11" t="s">
        <v>141</v>
      </c>
      <c r="D108" s="11" t="s">
        <v>141</v>
      </c>
      <c r="E108" s="11" t="s">
        <v>141</v>
      </c>
      <c r="F108" s="11" t="s">
        <v>141</v>
      </c>
      <c r="G108" s="11" t="s">
        <v>141</v>
      </c>
      <c r="H108" s="11" t="s">
        <v>141</v>
      </c>
      <c r="I108" s="11" t="s">
        <v>141</v>
      </c>
      <c r="J108" s="11" t="s">
        <v>141</v>
      </c>
      <c r="K108" s="11" t="s">
        <v>141</v>
      </c>
    </row>
    <row r="109" spans="1:11" x14ac:dyDescent="0.35">
      <c r="A109" s="14" t="s">
        <v>135</v>
      </c>
      <c r="B109" s="11">
        <v>1.0370701368747806</v>
      </c>
      <c r="C109" s="11">
        <v>1.8788701587901218</v>
      </c>
      <c r="D109" s="11">
        <v>0.84638911543733142</v>
      </c>
      <c r="E109" s="11">
        <v>0.82568311905718572</v>
      </c>
      <c r="F109" s="11">
        <v>0.40114090613575737</v>
      </c>
      <c r="G109" s="11">
        <v>0.79349953305109255</v>
      </c>
      <c r="H109" s="11">
        <v>0.82707277585458716</v>
      </c>
      <c r="I109" s="11">
        <v>0.82225427590536293</v>
      </c>
      <c r="J109" s="11">
        <v>0.37398507785826141</v>
      </c>
      <c r="K109" s="11">
        <v>0.9594018151481899</v>
      </c>
    </row>
    <row r="110" spans="1:11" x14ac:dyDescent="0.35">
      <c r="A110" s="15" t="s">
        <v>136</v>
      </c>
      <c r="B110" s="11">
        <v>1.2985703091241469</v>
      </c>
      <c r="C110" s="11">
        <v>3.0417897825388343</v>
      </c>
      <c r="D110" s="11">
        <v>0.87834025307471519</v>
      </c>
      <c r="E110" s="11">
        <v>1.3887829052350338</v>
      </c>
      <c r="F110" s="11">
        <v>0.85103814962343072</v>
      </c>
      <c r="G110" s="11">
        <v>1.7698650450711622</v>
      </c>
      <c r="H110" s="11">
        <v>1.3253571439710938</v>
      </c>
      <c r="I110" s="11">
        <v>1.7838321449953565</v>
      </c>
      <c r="J110" s="11">
        <v>0.79695024929437253</v>
      </c>
      <c r="K110" s="11">
        <v>2.0734800522786294</v>
      </c>
    </row>
    <row r="111" spans="1:11" x14ac:dyDescent="0.35">
      <c r="A111" s="15" t="s">
        <v>137</v>
      </c>
      <c r="B111" s="11">
        <v>0.81139561751630085</v>
      </c>
      <c r="C111" s="11">
        <v>0.81490042076789393</v>
      </c>
      <c r="D111" s="11">
        <v>0.83400124995074276</v>
      </c>
      <c r="E111" s="11" t="s">
        <v>141</v>
      </c>
      <c r="F111" s="11" t="s">
        <v>141</v>
      </c>
      <c r="G111" s="11" t="s">
        <v>141</v>
      </c>
      <c r="H111" s="11">
        <v>0.39463616456576417</v>
      </c>
      <c r="I111" s="11" t="s">
        <v>141</v>
      </c>
      <c r="J111" s="11" t="s">
        <v>141</v>
      </c>
      <c r="K111" s="11" t="s">
        <v>141</v>
      </c>
    </row>
    <row r="112" spans="1:11" x14ac:dyDescent="0.35">
      <c r="A112" s="15" t="s">
        <v>138</v>
      </c>
      <c r="B112" s="11" t="s">
        <v>141</v>
      </c>
      <c r="C112" s="11" t="s">
        <v>141</v>
      </c>
      <c r="D112" s="11" t="s">
        <v>141</v>
      </c>
      <c r="E112" s="11">
        <v>19.512125308442535</v>
      </c>
      <c r="F112" s="11" t="s">
        <v>141</v>
      </c>
      <c r="G112" s="11" t="s">
        <v>141</v>
      </c>
      <c r="H112" s="11" t="s">
        <v>141</v>
      </c>
      <c r="I112" s="11" t="s">
        <v>141</v>
      </c>
      <c r="J112" s="11" t="s">
        <v>141</v>
      </c>
      <c r="K112" s="11" t="s">
        <v>141</v>
      </c>
    </row>
    <row r="113" spans="1:11" x14ac:dyDescent="0.35">
      <c r="A113" s="14" t="s">
        <v>139</v>
      </c>
      <c r="B113" s="11">
        <v>1.7513370471129917</v>
      </c>
      <c r="C113" s="11">
        <v>1.6900144364632745</v>
      </c>
      <c r="D113" s="11">
        <v>1.8089479153009378</v>
      </c>
      <c r="E113" s="11">
        <v>1.5987531826942045</v>
      </c>
      <c r="F113" s="11">
        <v>1.2877950088541452</v>
      </c>
      <c r="G113" s="11">
        <v>1.4028374184507963</v>
      </c>
      <c r="H113" s="11">
        <v>1.5585220896800493</v>
      </c>
      <c r="I113" s="11">
        <v>1.2171895455338611</v>
      </c>
      <c r="J113" s="11">
        <v>1.5312627804013179</v>
      </c>
      <c r="K113" s="11">
        <v>1.3732103518941583</v>
      </c>
    </row>
  </sheetData>
  <hyperlinks>
    <hyperlink ref="A2" location="'Cover page'!A1" display="Data notes apply to this table. Click here to see notes or return to cover page." xr:uid="{207A9C3A-4170-4F38-954A-A413A0E8EA2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7524-DEED-4B67-99AA-E1DB52FF06A6}">
  <dimension ref="A1:K59"/>
  <sheetViews>
    <sheetView zoomScaleNormal="100" workbookViewId="0"/>
  </sheetViews>
  <sheetFormatPr defaultRowHeight="14.5" x14ac:dyDescent="0.35"/>
  <cols>
    <col min="1" max="1" width="57.72656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page'!$A$23</f>
        <v>Table 2.1. Fatalities (count) by Occupation (ANZSCO Sub major group), 10 years (calendar) to 2023</v>
      </c>
    </row>
    <row r="2" spans="1:11" ht="15" thickTop="1" x14ac:dyDescent="0.35">
      <c r="A2" s="10" t="s">
        <v>18</v>
      </c>
    </row>
    <row r="3" spans="1:11" hidden="1" x14ac:dyDescent="0.35">
      <c r="A3" s="1" t="s">
        <v>19</v>
      </c>
      <c r="B3" t="s" vm="1">
        <v>20</v>
      </c>
    </row>
    <row r="4" spans="1:11" hidden="1" x14ac:dyDescent="0.35">
      <c r="A4" s="1" t="s">
        <v>21</v>
      </c>
      <c r="B4" t="s" vm="4">
        <v>22</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153</v>
      </c>
      <c r="B8" s="13">
        <v>21</v>
      </c>
      <c r="C8" s="13">
        <v>37</v>
      </c>
      <c r="D8" s="13">
        <v>28</v>
      </c>
      <c r="E8" s="13">
        <v>27</v>
      </c>
      <c r="F8" s="13">
        <v>15</v>
      </c>
      <c r="G8" s="13">
        <v>25</v>
      </c>
      <c r="H8" s="13">
        <v>34</v>
      </c>
      <c r="I8" s="13">
        <v>24</v>
      </c>
      <c r="J8" s="13">
        <v>32</v>
      </c>
      <c r="K8" s="13">
        <v>15</v>
      </c>
    </row>
    <row r="9" spans="1:11" x14ac:dyDescent="0.35">
      <c r="A9" s="17" t="s">
        <v>154</v>
      </c>
      <c r="B9" s="13">
        <v>1</v>
      </c>
      <c r="C9" s="13">
        <v>2</v>
      </c>
      <c r="D9" s="13">
        <v>0</v>
      </c>
      <c r="E9" s="13">
        <v>1</v>
      </c>
      <c r="F9" s="13">
        <v>0</v>
      </c>
      <c r="G9" s="13">
        <v>1</v>
      </c>
      <c r="H9" s="13">
        <v>4</v>
      </c>
      <c r="I9" s="13">
        <v>1</v>
      </c>
      <c r="J9" s="13">
        <v>5</v>
      </c>
      <c r="K9" s="13">
        <v>1</v>
      </c>
    </row>
    <row r="10" spans="1:11" x14ac:dyDescent="0.35">
      <c r="A10" s="17" t="s">
        <v>155</v>
      </c>
      <c r="B10" s="13">
        <v>16</v>
      </c>
      <c r="C10" s="13">
        <v>28</v>
      </c>
      <c r="D10" s="13">
        <v>24</v>
      </c>
      <c r="E10" s="13">
        <v>22</v>
      </c>
      <c r="F10" s="13">
        <v>15</v>
      </c>
      <c r="G10" s="13">
        <v>23</v>
      </c>
      <c r="H10" s="13">
        <v>29</v>
      </c>
      <c r="I10" s="13">
        <v>19</v>
      </c>
      <c r="J10" s="13">
        <v>23</v>
      </c>
      <c r="K10" s="13">
        <v>11</v>
      </c>
    </row>
    <row r="11" spans="1:11" x14ac:dyDescent="0.35">
      <c r="A11" s="17" t="s">
        <v>156</v>
      </c>
      <c r="B11" s="13">
        <v>1</v>
      </c>
      <c r="C11" s="13">
        <v>6</v>
      </c>
      <c r="D11" s="13">
        <v>2</v>
      </c>
      <c r="E11" s="13">
        <v>3</v>
      </c>
      <c r="F11" s="13">
        <v>0</v>
      </c>
      <c r="G11" s="13">
        <v>1</v>
      </c>
      <c r="H11" s="13">
        <v>1</v>
      </c>
      <c r="I11" s="13">
        <v>2</v>
      </c>
      <c r="J11" s="13">
        <v>3</v>
      </c>
      <c r="K11" s="13">
        <v>3</v>
      </c>
    </row>
    <row r="12" spans="1:11" x14ac:dyDescent="0.35">
      <c r="A12" s="17" t="s">
        <v>157</v>
      </c>
      <c r="B12" s="13">
        <v>3</v>
      </c>
      <c r="C12" s="13">
        <v>1</v>
      </c>
      <c r="D12" s="13">
        <v>2</v>
      </c>
      <c r="E12" s="13">
        <v>1</v>
      </c>
      <c r="F12" s="13">
        <v>0</v>
      </c>
      <c r="G12" s="13">
        <v>0</v>
      </c>
      <c r="H12" s="13">
        <v>0</v>
      </c>
      <c r="I12" s="13">
        <v>2</v>
      </c>
      <c r="J12" s="13">
        <v>1</v>
      </c>
      <c r="K12" s="13">
        <v>0</v>
      </c>
    </row>
    <row r="13" spans="1:11" x14ac:dyDescent="0.35">
      <c r="A13" s="16" t="s">
        <v>158</v>
      </c>
      <c r="B13" s="13">
        <v>12</v>
      </c>
      <c r="C13" s="13">
        <v>14</v>
      </c>
      <c r="D13" s="13">
        <v>14</v>
      </c>
      <c r="E13" s="13">
        <v>18</v>
      </c>
      <c r="F13" s="13">
        <v>8</v>
      </c>
      <c r="G13" s="13">
        <v>9</v>
      </c>
      <c r="H13" s="13">
        <v>10</v>
      </c>
      <c r="I13" s="13">
        <v>6</v>
      </c>
      <c r="J13" s="13">
        <v>15</v>
      </c>
      <c r="K13" s="13">
        <v>12</v>
      </c>
    </row>
    <row r="14" spans="1:11" x14ac:dyDescent="0.35">
      <c r="A14" s="17" t="s">
        <v>159</v>
      </c>
      <c r="B14" s="13">
        <v>1</v>
      </c>
      <c r="C14" s="13">
        <v>3</v>
      </c>
      <c r="D14" s="13">
        <v>0</v>
      </c>
      <c r="E14" s="13">
        <v>1</v>
      </c>
      <c r="F14" s="13">
        <v>0</v>
      </c>
      <c r="G14" s="13">
        <v>1</v>
      </c>
      <c r="H14" s="13">
        <v>0</v>
      </c>
      <c r="I14" s="13">
        <v>0</v>
      </c>
      <c r="J14" s="13">
        <v>0</v>
      </c>
      <c r="K14" s="13">
        <v>1</v>
      </c>
    </row>
    <row r="15" spans="1:11" x14ac:dyDescent="0.35">
      <c r="A15" s="17" t="s">
        <v>160</v>
      </c>
      <c r="B15" s="13">
        <v>1</v>
      </c>
      <c r="C15" s="13">
        <v>2</v>
      </c>
      <c r="D15" s="13">
        <v>2</v>
      </c>
      <c r="E15" s="13">
        <v>2</v>
      </c>
      <c r="F15" s="13">
        <v>0</v>
      </c>
      <c r="G15" s="13">
        <v>1</v>
      </c>
      <c r="H15" s="13">
        <v>0</v>
      </c>
      <c r="I15" s="13">
        <v>0</v>
      </c>
      <c r="J15" s="13">
        <v>2</v>
      </c>
      <c r="K15" s="13">
        <v>0</v>
      </c>
    </row>
    <row r="16" spans="1:11" x14ac:dyDescent="0.35">
      <c r="A16" s="17" t="s">
        <v>161</v>
      </c>
      <c r="B16" s="13">
        <v>10</v>
      </c>
      <c r="C16" s="13">
        <v>6</v>
      </c>
      <c r="D16" s="13">
        <v>8</v>
      </c>
      <c r="E16" s="13">
        <v>14</v>
      </c>
      <c r="F16" s="13">
        <v>7</v>
      </c>
      <c r="G16" s="13">
        <v>7</v>
      </c>
      <c r="H16" s="13">
        <v>10</v>
      </c>
      <c r="I16" s="13">
        <v>6</v>
      </c>
      <c r="J16" s="13">
        <v>11</v>
      </c>
      <c r="K16" s="13">
        <v>11</v>
      </c>
    </row>
    <row r="17" spans="1:11" x14ac:dyDescent="0.35">
      <c r="A17" s="17" t="s">
        <v>162</v>
      </c>
      <c r="B17" s="13">
        <v>0</v>
      </c>
      <c r="C17" s="13">
        <v>1</v>
      </c>
      <c r="D17" s="13">
        <v>0</v>
      </c>
      <c r="E17" s="13">
        <v>0</v>
      </c>
      <c r="F17" s="13">
        <v>0</v>
      </c>
      <c r="G17" s="13">
        <v>0</v>
      </c>
      <c r="H17" s="13">
        <v>0</v>
      </c>
      <c r="I17" s="13">
        <v>0</v>
      </c>
      <c r="J17" s="13">
        <v>0</v>
      </c>
      <c r="K17" s="13">
        <v>0</v>
      </c>
    </row>
    <row r="18" spans="1:11" x14ac:dyDescent="0.35">
      <c r="A18" s="17" t="s">
        <v>163</v>
      </c>
      <c r="B18" s="13">
        <v>0</v>
      </c>
      <c r="C18" s="13">
        <v>2</v>
      </c>
      <c r="D18" s="13">
        <v>1</v>
      </c>
      <c r="E18" s="13">
        <v>1</v>
      </c>
      <c r="F18" s="13">
        <v>0</v>
      </c>
      <c r="G18" s="13">
        <v>0</v>
      </c>
      <c r="H18" s="13">
        <v>0</v>
      </c>
      <c r="I18" s="13">
        <v>0</v>
      </c>
      <c r="J18" s="13">
        <v>1</v>
      </c>
      <c r="K18" s="13">
        <v>0</v>
      </c>
    </row>
    <row r="19" spans="1:11" x14ac:dyDescent="0.35">
      <c r="A19" s="17" t="s">
        <v>164</v>
      </c>
      <c r="B19" s="13">
        <v>0</v>
      </c>
      <c r="C19" s="13">
        <v>0</v>
      </c>
      <c r="D19" s="13">
        <v>0</v>
      </c>
      <c r="E19" s="13">
        <v>0</v>
      </c>
      <c r="F19" s="13">
        <v>0</v>
      </c>
      <c r="G19" s="13">
        <v>0</v>
      </c>
      <c r="H19" s="13">
        <v>0</v>
      </c>
      <c r="I19" s="13">
        <v>0</v>
      </c>
      <c r="J19" s="13">
        <v>0</v>
      </c>
      <c r="K19" s="13">
        <v>0</v>
      </c>
    </row>
    <row r="20" spans="1:11" x14ac:dyDescent="0.35">
      <c r="A20" s="17" t="s">
        <v>165</v>
      </c>
      <c r="B20" s="13">
        <v>0</v>
      </c>
      <c r="C20" s="13">
        <v>0</v>
      </c>
      <c r="D20" s="13">
        <v>3</v>
      </c>
      <c r="E20" s="13">
        <v>0</v>
      </c>
      <c r="F20" s="13">
        <v>1</v>
      </c>
      <c r="G20" s="13">
        <v>0</v>
      </c>
      <c r="H20" s="13">
        <v>0</v>
      </c>
      <c r="I20" s="13">
        <v>0</v>
      </c>
      <c r="J20" s="13">
        <v>1</v>
      </c>
      <c r="K20" s="13">
        <v>0</v>
      </c>
    </row>
    <row r="21" spans="1:11" x14ac:dyDescent="0.35">
      <c r="A21" s="16" t="s">
        <v>166</v>
      </c>
      <c r="B21" s="13">
        <v>29</v>
      </c>
      <c r="C21" s="13">
        <v>36</v>
      </c>
      <c r="D21" s="13">
        <v>28</v>
      </c>
      <c r="E21" s="13">
        <v>17</v>
      </c>
      <c r="F21" s="13">
        <v>27</v>
      </c>
      <c r="G21" s="13">
        <v>29</v>
      </c>
      <c r="H21" s="13">
        <v>26</v>
      </c>
      <c r="I21" s="13">
        <v>24</v>
      </c>
      <c r="J21" s="13">
        <v>28</v>
      </c>
      <c r="K21" s="13">
        <v>27</v>
      </c>
    </row>
    <row r="22" spans="1:11" x14ac:dyDescent="0.35">
      <c r="A22" s="17" t="s">
        <v>167</v>
      </c>
      <c r="B22" s="13">
        <v>0</v>
      </c>
      <c r="C22" s="13">
        <v>1</v>
      </c>
      <c r="D22" s="13">
        <v>1</v>
      </c>
      <c r="E22" s="13">
        <v>1</v>
      </c>
      <c r="F22" s="13">
        <v>0</v>
      </c>
      <c r="G22" s="13">
        <v>1</v>
      </c>
      <c r="H22" s="13">
        <v>1</v>
      </c>
      <c r="I22" s="13">
        <v>2</v>
      </c>
      <c r="J22" s="13">
        <v>3</v>
      </c>
      <c r="K22" s="13">
        <v>0</v>
      </c>
    </row>
    <row r="23" spans="1:11" x14ac:dyDescent="0.35">
      <c r="A23" s="17" t="s">
        <v>168</v>
      </c>
      <c r="B23" s="13">
        <v>8</v>
      </c>
      <c r="C23" s="13">
        <v>10</v>
      </c>
      <c r="D23" s="13">
        <v>3</v>
      </c>
      <c r="E23" s="13">
        <v>3</v>
      </c>
      <c r="F23" s="13">
        <v>5</v>
      </c>
      <c r="G23" s="13">
        <v>8</v>
      </c>
      <c r="H23" s="13">
        <v>3</v>
      </c>
      <c r="I23" s="13">
        <v>7</v>
      </c>
      <c r="J23" s="13">
        <v>11</v>
      </c>
      <c r="K23" s="13">
        <v>8</v>
      </c>
    </row>
    <row r="24" spans="1:11" x14ac:dyDescent="0.35">
      <c r="A24" s="17" t="s">
        <v>169</v>
      </c>
      <c r="B24" s="13">
        <v>10</v>
      </c>
      <c r="C24" s="13">
        <v>11</v>
      </c>
      <c r="D24" s="13">
        <v>12</v>
      </c>
      <c r="E24" s="13">
        <v>7</v>
      </c>
      <c r="F24" s="13">
        <v>3</v>
      </c>
      <c r="G24" s="13">
        <v>6</v>
      </c>
      <c r="H24" s="13">
        <v>7</v>
      </c>
      <c r="I24" s="13">
        <v>4</v>
      </c>
      <c r="J24" s="13">
        <v>7</v>
      </c>
      <c r="K24" s="13">
        <v>6</v>
      </c>
    </row>
    <row r="25" spans="1:11" x14ac:dyDescent="0.35">
      <c r="A25" s="17" t="s">
        <v>170</v>
      </c>
      <c r="B25" s="13">
        <v>7</v>
      </c>
      <c r="C25" s="13">
        <v>8</v>
      </c>
      <c r="D25" s="13">
        <v>7</v>
      </c>
      <c r="E25" s="13">
        <v>2</v>
      </c>
      <c r="F25" s="13">
        <v>11</v>
      </c>
      <c r="G25" s="13">
        <v>9</v>
      </c>
      <c r="H25" s="13">
        <v>5</v>
      </c>
      <c r="I25" s="13">
        <v>4</v>
      </c>
      <c r="J25" s="13">
        <v>6</v>
      </c>
      <c r="K25" s="13">
        <v>8</v>
      </c>
    </row>
    <row r="26" spans="1:11" x14ac:dyDescent="0.35">
      <c r="A26" s="17" t="s">
        <v>171</v>
      </c>
      <c r="B26" s="13">
        <v>0</v>
      </c>
      <c r="C26" s="13">
        <v>1</v>
      </c>
      <c r="D26" s="13">
        <v>0</v>
      </c>
      <c r="E26" s="13">
        <v>0</v>
      </c>
      <c r="F26" s="13">
        <v>0</v>
      </c>
      <c r="G26" s="13">
        <v>0</v>
      </c>
      <c r="H26" s="13">
        <v>0</v>
      </c>
      <c r="I26" s="13">
        <v>0</v>
      </c>
      <c r="J26" s="13">
        <v>0</v>
      </c>
      <c r="K26" s="13">
        <v>2</v>
      </c>
    </row>
    <row r="27" spans="1:11" x14ac:dyDescent="0.35">
      <c r="A27" s="17" t="s">
        <v>172</v>
      </c>
      <c r="B27" s="13">
        <v>3</v>
      </c>
      <c r="C27" s="13">
        <v>2</v>
      </c>
      <c r="D27" s="13">
        <v>5</v>
      </c>
      <c r="E27" s="13">
        <v>2</v>
      </c>
      <c r="F27" s="13">
        <v>3</v>
      </c>
      <c r="G27" s="13">
        <v>3</v>
      </c>
      <c r="H27" s="13">
        <v>6</v>
      </c>
      <c r="I27" s="13">
        <v>3</v>
      </c>
      <c r="J27" s="13">
        <v>0</v>
      </c>
      <c r="K27" s="13">
        <v>1</v>
      </c>
    </row>
    <row r="28" spans="1:11" x14ac:dyDescent="0.35">
      <c r="A28" s="17" t="s">
        <v>173</v>
      </c>
      <c r="B28" s="13">
        <v>1</v>
      </c>
      <c r="C28" s="13">
        <v>3</v>
      </c>
      <c r="D28" s="13">
        <v>0</v>
      </c>
      <c r="E28" s="13">
        <v>2</v>
      </c>
      <c r="F28" s="13">
        <v>5</v>
      </c>
      <c r="G28" s="13">
        <v>2</v>
      </c>
      <c r="H28" s="13">
        <v>4</v>
      </c>
      <c r="I28" s="13">
        <v>4</v>
      </c>
      <c r="J28" s="13">
        <v>1</v>
      </c>
      <c r="K28" s="13">
        <v>2</v>
      </c>
    </row>
    <row r="29" spans="1:11" x14ac:dyDescent="0.35">
      <c r="A29" s="16" t="s">
        <v>174</v>
      </c>
      <c r="B29" s="13">
        <v>11</v>
      </c>
      <c r="C29" s="13">
        <v>10</v>
      </c>
      <c r="D29" s="13">
        <v>5</v>
      </c>
      <c r="E29" s="13">
        <v>14</v>
      </c>
      <c r="F29" s="13">
        <v>5</v>
      </c>
      <c r="G29" s="13">
        <v>19</v>
      </c>
      <c r="H29" s="13">
        <v>11</v>
      </c>
      <c r="I29" s="13">
        <v>12</v>
      </c>
      <c r="J29" s="13">
        <v>9</v>
      </c>
      <c r="K29" s="13">
        <v>16</v>
      </c>
    </row>
    <row r="30" spans="1:11" x14ac:dyDescent="0.35">
      <c r="A30" s="17" t="s">
        <v>175</v>
      </c>
      <c r="B30" s="13">
        <v>0</v>
      </c>
      <c r="C30" s="13">
        <v>2</v>
      </c>
      <c r="D30" s="13">
        <v>0</v>
      </c>
      <c r="E30" s="13">
        <v>0</v>
      </c>
      <c r="F30" s="13">
        <v>1</v>
      </c>
      <c r="G30" s="13">
        <v>0</v>
      </c>
      <c r="H30" s="13">
        <v>1</v>
      </c>
      <c r="I30" s="13">
        <v>1</v>
      </c>
      <c r="J30" s="13">
        <v>1</v>
      </c>
      <c r="K30" s="13">
        <v>1</v>
      </c>
    </row>
    <row r="31" spans="1:11" x14ac:dyDescent="0.35">
      <c r="A31" s="17" t="s">
        <v>176</v>
      </c>
      <c r="B31" s="13">
        <v>2</v>
      </c>
      <c r="C31" s="13">
        <v>0</v>
      </c>
      <c r="D31" s="13">
        <v>0</v>
      </c>
      <c r="E31" s="13">
        <v>3</v>
      </c>
      <c r="F31" s="13">
        <v>2</v>
      </c>
      <c r="G31" s="13">
        <v>2</v>
      </c>
      <c r="H31" s="13">
        <v>0</v>
      </c>
      <c r="I31" s="13">
        <v>1</v>
      </c>
      <c r="J31" s="13">
        <v>0</v>
      </c>
      <c r="K31" s="13">
        <v>0</v>
      </c>
    </row>
    <row r="32" spans="1:11" x14ac:dyDescent="0.35">
      <c r="A32" s="17" t="s">
        <v>177</v>
      </c>
      <c r="B32" s="13">
        <v>1</v>
      </c>
      <c r="C32" s="13">
        <v>2</v>
      </c>
      <c r="D32" s="13">
        <v>1</v>
      </c>
      <c r="E32" s="13">
        <v>0</v>
      </c>
      <c r="F32" s="13">
        <v>0</v>
      </c>
      <c r="G32" s="13">
        <v>0</v>
      </c>
      <c r="H32" s="13">
        <v>0</v>
      </c>
      <c r="I32" s="13">
        <v>0</v>
      </c>
      <c r="J32" s="13">
        <v>1</v>
      </c>
      <c r="K32" s="13">
        <v>0</v>
      </c>
    </row>
    <row r="33" spans="1:11" x14ac:dyDescent="0.35">
      <c r="A33" s="17" t="s">
        <v>178</v>
      </c>
      <c r="B33" s="13">
        <v>3</v>
      </c>
      <c r="C33" s="13">
        <v>0</v>
      </c>
      <c r="D33" s="13">
        <v>3</v>
      </c>
      <c r="E33" s="13">
        <v>4</v>
      </c>
      <c r="F33" s="13">
        <v>0</v>
      </c>
      <c r="G33" s="13">
        <v>11</v>
      </c>
      <c r="H33" s="13">
        <v>10</v>
      </c>
      <c r="I33" s="13">
        <v>5</v>
      </c>
      <c r="J33" s="13">
        <v>6</v>
      </c>
      <c r="K33" s="13">
        <v>10</v>
      </c>
    </row>
    <row r="34" spans="1:11" x14ac:dyDescent="0.35">
      <c r="A34" s="17" t="s">
        <v>179</v>
      </c>
      <c r="B34" s="13">
        <v>5</v>
      </c>
      <c r="C34" s="13">
        <v>6</v>
      </c>
      <c r="D34" s="13">
        <v>1</v>
      </c>
      <c r="E34" s="13">
        <v>7</v>
      </c>
      <c r="F34" s="13">
        <v>2</v>
      </c>
      <c r="G34" s="13">
        <v>6</v>
      </c>
      <c r="H34" s="13">
        <v>0</v>
      </c>
      <c r="I34" s="13">
        <v>5</v>
      </c>
      <c r="J34" s="13">
        <v>1</v>
      </c>
      <c r="K34" s="13">
        <v>5</v>
      </c>
    </row>
    <row r="35" spans="1:11" x14ac:dyDescent="0.35">
      <c r="A35" s="16" t="s">
        <v>180</v>
      </c>
      <c r="B35" s="13">
        <v>3</v>
      </c>
      <c r="C35" s="13">
        <v>1</v>
      </c>
      <c r="D35" s="13">
        <v>1</v>
      </c>
      <c r="E35" s="13">
        <v>2</v>
      </c>
      <c r="F35" s="13">
        <v>1</v>
      </c>
      <c r="G35" s="13">
        <v>2</v>
      </c>
      <c r="H35" s="13">
        <v>1</v>
      </c>
      <c r="I35" s="13">
        <v>1</v>
      </c>
      <c r="J35" s="13">
        <v>2</v>
      </c>
      <c r="K35" s="13">
        <v>2</v>
      </c>
    </row>
    <row r="36" spans="1:11" x14ac:dyDescent="0.35">
      <c r="A36" s="17" t="s">
        <v>181</v>
      </c>
      <c r="B36" s="13">
        <v>0</v>
      </c>
      <c r="C36" s="13">
        <v>0</v>
      </c>
      <c r="D36" s="13">
        <v>0</v>
      </c>
      <c r="E36" s="13">
        <v>0</v>
      </c>
      <c r="F36" s="13">
        <v>0</v>
      </c>
      <c r="G36" s="13">
        <v>0</v>
      </c>
      <c r="H36" s="13">
        <v>0</v>
      </c>
      <c r="I36" s="13">
        <v>0</v>
      </c>
      <c r="J36" s="13">
        <v>0</v>
      </c>
      <c r="K36" s="13">
        <v>0</v>
      </c>
    </row>
    <row r="37" spans="1:11" x14ac:dyDescent="0.35">
      <c r="A37" s="17" t="s">
        <v>182</v>
      </c>
      <c r="B37" s="13">
        <v>0</v>
      </c>
      <c r="C37" s="13">
        <v>0</v>
      </c>
      <c r="D37" s="13">
        <v>0</v>
      </c>
      <c r="E37" s="13">
        <v>0</v>
      </c>
      <c r="F37" s="13">
        <v>0</v>
      </c>
      <c r="G37" s="13">
        <v>0</v>
      </c>
      <c r="H37" s="13">
        <v>0</v>
      </c>
      <c r="I37" s="13">
        <v>0</v>
      </c>
      <c r="J37" s="13">
        <v>0</v>
      </c>
      <c r="K37" s="13">
        <v>0</v>
      </c>
    </row>
    <row r="38" spans="1:11" x14ac:dyDescent="0.35">
      <c r="A38" s="17" t="s">
        <v>183</v>
      </c>
      <c r="B38" s="13">
        <v>0</v>
      </c>
      <c r="C38" s="13">
        <v>0</v>
      </c>
      <c r="D38" s="13">
        <v>0</v>
      </c>
      <c r="E38" s="13">
        <v>0</v>
      </c>
      <c r="F38" s="13">
        <v>0</v>
      </c>
      <c r="G38" s="13">
        <v>0</v>
      </c>
      <c r="H38" s="13">
        <v>0</v>
      </c>
      <c r="I38" s="13">
        <v>1</v>
      </c>
      <c r="J38" s="13">
        <v>0</v>
      </c>
      <c r="K38" s="13">
        <v>0</v>
      </c>
    </row>
    <row r="39" spans="1:11" x14ac:dyDescent="0.35">
      <c r="A39" s="17" t="s">
        <v>184</v>
      </c>
      <c r="B39" s="13">
        <v>0</v>
      </c>
      <c r="C39" s="13">
        <v>0</v>
      </c>
      <c r="D39" s="13">
        <v>0</v>
      </c>
      <c r="E39" s="13">
        <v>1</v>
      </c>
      <c r="F39" s="13">
        <v>0</v>
      </c>
      <c r="G39" s="13">
        <v>0</v>
      </c>
      <c r="H39" s="13">
        <v>0</v>
      </c>
      <c r="I39" s="13">
        <v>0</v>
      </c>
      <c r="J39" s="13">
        <v>0</v>
      </c>
      <c r="K39" s="13">
        <v>0</v>
      </c>
    </row>
    <row r="40" spans="1:11" x14ac:dyDescent="0.35">
      <c r="A40" s="17" t="s">
        <v>185</v>
      </c>
      <c r="B40" s="13">
        <v>0</v>
      </c>
      <c r="C40" s="13">
        <v>0</v>
      </c>
      <c r="D40" s="13">
        <v>0</v>
      </c>
      <c r="E40" s="13">
        <v>1</v>
      </c>
      <c r="F40" s="13">
        <v>0</v>
      </c>
      <c r="G40" s="13">
        <v>0</v>
      </c>
      <c r="H40" s="13">
        <v>0</v>
      </c>
      <c r="I40" s="13">
        <v>0</v>
      </c>
      <c r="J40" s="13">
        <v>0</v>
      </c>
      <c r="K40" s="13">
        <v>0</v>
      </c>
    </row>
    <row r="41" spans="1:11" x14ac:dyDescent="0.35">
      <c r="A41" s="17" t="s">
        <v>186</v>
      </c>
      <c r="B41" s="13">
        <v>2</v>
      </c>
      <c r="C41" s="13">
        <v>1</v>
      </c>
      <c r="D41" s="13">
        <v>0</v>
      </c>
      <c r="E41" s="13">
        <v>0</v>
      </c>
      <c r="F41" s="13">
        <v>1</v>
      </c>
      <c r="G41" s="13">
        <v>2</v>
      </c>
      <c r="H41" s="13">
        <v>1</v>
      </c>
      <c r="I41" s="13">
        <v>0</v>
      </c>
      <c r="J41" s="13">
        <v>2</v>
      </c>
      <c r="K41" s="13">
        <v>1</v>
      </c>
    </row>
    <row r="42" spans="1:11" x14ac:dyDescent="0.35">
      <c r="A42" s="17" t="s">
        <v>187</v>
      </c>
      <c r="B42" s="13">
        <v>1</v>
      </c>
      <c r="C42" s="13">
        <v>0</v>
      </c>
      <c r="D42" s="13">
        <v>1</v>
      </c>
      <c r="E42" s="13">
        <v>0</v>
      </c>
      <c r="F42" s="13">
        <v>0</v>
      </c>
      <c r="G42" s="13">
        <v>0</v>
      </c>
      <c r="H42" s="13">
        <v>0</v>
      </c>
      <c r="I42" s="13">
        <v>0</v>
      </c>
      <c r="J42" s="13">
        <v>0</v>
      </c>
      <c r="K42" s="13">
        <v>1</v>
      </c>
    </row>
    <row r="43" spans="1:11" x14ac:dyDescent="0.35">
      <c r="A43" s="16" t="s">
        <v>188</v>
      </c>
      <c r="B43" s="13">
        <v>2</v>
      </c>
      <c r="C43" s="13">
        <v>2</v>
      </c>
      <c r="D43" s="13">
        <v>2</v>
      </c>
      <c r="E43" s="13">
        <v>1</v>
      </c>
      <c r="F43" s="13">
        <v>1</v>
      </c>
      <c r="G43" s="13">
        <v>1</v>
      </c>
      <c r="H43" s="13">
        <v>2</v>
      </c>
      <c r="I43" s="13">
        <v>3</v>
      </c>
      <c r="J43" s="13">
        <v>0</v>
      </c>
      <c r="K43" s="13">
        <v>2</v>
      </c>
    </row>
    <row r="44" spans="1:11" x14ac:dyDescent="0.35">
      <c r="A44" s="17" t="s">
        <v>189</v>
      </c>
      <c r="B44" s="13">
        <v>0</v>
      </c>
      <c r="C44" s="13">
        <v>1</v>
      </c>
      <c r="D44" s="13">
        <v>1</v>
      </c>
      <c r="E44" s="13">
        <v>0</v>
      </c>
      <c r="F44" s="13">
        <v>1</v>
      </c>
      <c r="G44" s="13">
        <v>0</v>
      </c>
      <c r="H44" s="13">
        <v>2</v>
      </c>
      <c r="I44" s="13">
        <v>1</v>
      </c>
      <c r="J44" s="13">
        <v>0</v>
      </c>
      <c r="K44" s="13">
        <v>1</v>
      </c>
    </row>
    <row r="45" spans="1:11" x14ac:dyDescent="0.35">
      <c r="A45" s="17" t="s">
        <v>190</v>
      </c>
      <c r="B45" s="13">
        <v>2</v>
      </c>
      <c r="C45" s="13">
        <v>1</v>
      </c>
      <c r="D45" s="13">
        <v>1</v>
      </c>
      <c r="E45" s="13">
        <v>1</v>
      </c>
      <c r="F45" s="13">
        <v>0</v>
      </c>
      <c r="G45" s="13">
        <v>1</v>
      </c>
      <c r="H45" s="13">
        <v>0</v>
      </c>
      <c r="I45" s="13">
        <v>1</v>
      </c>
      <c r="J45" s="13">
        <v>0</v>
      </c>
      <c r="K45" s="13">
        <v>1</v>
      </c>
    </row>
    <row r="46" spans="1:11" x14ac:dyDescent="0.35">
      <c r="A46" s="17" t="s">
        <v>191</v>
      </c>
      <c r="B46" s="13">
        <v>0</v>
      </c>
      <c r="C46" s="13">
        <v>0</v>
      </c>
      <c r="D46" s="13">
        <v>0</v>
      </c>
      <c r="E46" s="13">
        <v>0</v>
      </c>
      <c r="F46" s="13">
        <v>0</v>
      </c>
      <c r="G46" s="13">
        <v>0</v>
      </c>
      <c r="H46" s="13">
        <v>0</v>
      </c>
      <c r="I46" s="13">
        <v>1</v>
      </c>
      <c r="J46" s="13">
        <v>0</v>
      </c>
      <c r="K46" s="13">
        <v>0</v>
      </c>
    </row>
    <row r="47" spans="1:11" x14ac:dyDescent="0.35">
      <c r="A47" s="16" t="s">
        <v>192</v>
      </c>
      <c r="B47" s="13">
        <v>67</v>
      </c>
      <c r="C47" s="13">
        <v>71</v>
      </c>
      <c r="D47" s="13">
        <v>65</v>
      </c>
      <c r="E47" s="13">
        <v>54</v>
      </c>
      <c r="F47" s="13">
        <v>52</v>
      </c>
      <c r="G47" s="13">
        <v>75</v>
      </c>
      <c r="H47" s="13">
        <v>69</v>
      </c>
      <c r="I47" s="13">
        <v>68</v>
      </c>
      <c r="J47" s="13">
        <v>75</v>
      </c>
      <c r="K47" s="13">
        <v>73</v>
      </c>
    </row>
    <row r="48" spans="1:11" x14ac:dyDescent="0.35">
      <c r="A48" s="17" t="s">
        <v>193</v>
      </c>
      <c r="B48" s="13">
        <v>12</v>
      </c>
      <c r="C48" s="13">
        <v>8</v>
      </c>
      <c r="D48" s="13">
        <v>5</v>
      </c>
      <c r="E48" s="13">
        <v>7</v>
      </c>
      <c r="F48" s="13">
        <v>6</v>
      </c>
      <c r="G48" s="13">
        <v>6</v>
      </c>
      <c r="H48" s="13">
        <v>8</v>
      </c>
      <c r="I48" s="13">
        <v>7</v>
      </c>
      <c r="J48" s="13">
        <v>6</v>
      </c>
      <c r="K48" s="13">
        <v>6</v>
      </c>
    </row>
    <row r="49" spans="1:11" x14ac:dyDescent="0.35">
      <c r="A49" s="17" t="s">
        <v>194</v>
      </c>
      <c r="B49" s="13">
        <v>6</v>
      </c>
      <c r="C49" s="13">
        <v>17</v>
      </c>
      <c r="D49" s="13">
        <v>8</v>
      </c>
      <c r="E49" s="13">
        <v>3</v>
      </c>
      <c r="F49" s="13">
        <v>9</v>
      </c>
      <c r="G49" s="13">
        <v>6</v>
      </c>
      <c r="H49" s="13">
        <v>8</v>
      </c>
      <c r="I49" s="13">
        <v>8</v>
      </c>
      <c r="J49" s="13">
        <v>10</v>
      </c>
      <c r="K49" s="13">
        <v>7</v>
      </c>
    </row>
    <row r="50" spans="1:11" x14ac:dyDescent="0.35">
      <c r="A50" s="17" t="s">
        <v>195</v>
      </c>
      <c r="B50" s="13">
        <v>49</v>
      </c>
      <c r="C50" s="13">
        <v>46</v>
      </c>
      <c r="D50" s="13">
        <v>52</v>
      </c>
      <c r="E50" s="13">
        <v>43</v>
      </c>
      <c r="F50" s="13">
        <v>37</v>
      </c>
      <c r="G50" s="13">
        <v>63</v>
      </c>
      <c r="H50" s="13">
        <v>53</v>
      </c>
      <c r="I50" s="13">
        <v>52</v>
      </c>
      <c r="J50" s="13">
        <v>58</v>
      </c>
      <c r="K50" s="13">
        <v>60</v>
      </c>
    </row>
    <row r="51" spans="1:11" x14ac:dyDescent="0.35">
      <c r="A51" s="17" t="s">
        <v>196</v>
      </c>
      <c r="B51" s="13">
        <v>0</v>
      </c>
      <c r="C51" s="13">
        <v>0</v>
      </c>
      <c r="D51" s="13">
        <v>0</v>
      </c>
      <c r="E51" s="13">
        <v>1</v>
      </c>
      <c r="F51" s="13">
        <v>0</v>
      </c>
      <c r="G51" s="13">
        <v>0</v>
      </c>
      <c r="H51" s="13">
        <v>0</v>
      </c>
      <c r="I51" s="13">
        <v>1</v>
      </c>
      <c r="J51" s="13">
        <v>1</v>
      </c>
      <c r="K51" s="13">
        <v>0</v>
      </c>
    </row>
    <row r="52" spans="1:11" x14ac:dyDescent="0.35">
      <c r="A52" s="16" t="s">
        <v>197</v>
      </c>
      <c r="B52" s="13">
        <v>51</v>
      </c>
      <c r="C52" s="13">
        <v>42</v>
      </c>
      <c r="D52" s="13">
        <v>44</v>
      </c>
      <c r="E52" s="13">
        <v>57</v>
      </c>
      <c r="F52" s="13">
        <v>35</v>
      </c>
      <c r="G52" s="13">
        <v>31</v>
      </c>
      <c r="H52" s="13">
        <v>43</v>
      </c>
      <c r="I52" s="13">
        <v>34</v>
      </c>
      <c r="J52" s="13">
        <v>34</v>
      </c>
      <c r="K52" s="13">
        <v>53</v>
      </c>
    </row>
    <row r="53" spans="1:11" x14ac:dyDescent="0.35">
      <c r="A53" s="17" t="s">
        <v>198</v>
      </c>
      <c r="B53" s="13">
        <v>1</v>
      </c>
      <c r="C53" s="13">
        <v>1</v>
      </c>
      <c r="D53" s="13">
        <v>2</v>
      </c>
      <c r="E53" s="13">
        <v>1</v>
      </c>
      <c r="F53" s="13">
        <v>0</v>
      </c>
      <c r="G53" s="13">
        <v>0</v>
      </c>
      <c r="H53" s="13">
        <v>1</v>
      </c>
      <c r="I53" s="13">
        <v>0</v>
      </c>
      <c r="J53" s="13">
        <v>1</v>
      </c>
      <c r="K53" s="13">
        <v>1</v>
      </c>
    </row>
    <row r="54" spans="1:11" x14ac:dyDescent="0.35">
      <c r="A54" s="17" t="s">
        <v>199</v>
      </c>
      <c r="B54" s="13">
        <v>9</v>
      </c>
      <c r="C54" s="13">
        <v>10</v>
      </c>
      <c r="D54" s="13">
        <v>13</v>
      </c>
      <c r="E54" s="13">
        <v>14</v>
      </c>
      <c r="F54" s="13">
        <v>8</v>
      </c>
      <c r="G54" s="13">
        <v>7</v>
      </c>
      <c r="H54" s="13">
        <v>8</v>
      </c>
      <c r="I54" s="13">
        <v>8</v>
      </c>
      <c r="J54" s="13">
        <v>9</v>
      </c>
      <c r="K54" s="13">
        <v>19</v>
      </c>
    </row>
    <row r="55" spans="1:11" x14ac:dyDescent="0.35">
      <c r="A55" s="17" t="s">
        <v>200</v>
      </c>
      <c r="B55" s="13">
        <v>0</v>
      </c>
      <c r="C55" s="13">
        <v>2</v>
      </c>
      <c r="D55" s="13">
        <v>0</v>
      </c>
      <c r="E55" s="13">
        <v>2</v>
      </c>
      <c r="F55" s="13">
        <v>2</v>
      </c>
      <c r="G55" s="13">
        <v>1</v>
      </c>
      <c r="H55" s="13">
        <v>3</v>
      </c>
      <c r="I55" s="13">
        <v>0</v>
      </c>
      <c r="J55" s="13">
        <v>2</v>
      </c>
      <c r="K55" s="13">
        <v>1</v>
      </c>
    </row>
    <row r="56" spans="1:11" x14ac:dyDescent="0.35">
      <c r="A56" s="17" t="s">
        <v>201</v>
      </c>
      <c r="B56" s="13">
        <v>23</v>
      </c>
      <c r="C56" s="13">
        <v>17</v>
      </c>
      <c r="D56" s="13">
        <v>15</v>
      </c>
      <c r="E56" s="13">
        <v>18</v>
      </c>
      <c r="F56" s="13">
        <v>12</v>
      </c>
      <c r="G56" s="13">
        <v>5</v>
      </c>
      <c r="H56" s="13">
        <v>10</v>
      </c>
      <c r="I56" s="13">
        <v>9</v>
      </c>
      <c r="J56" s="13">
        <v>13</v>
      </c>
      <c r="K56" s="13">
        <v>9</v>
      </c>
    </row>
    <row r="57" spans="1:11" x14ac:dyDescent="0.35">
      <c r="A57" s="17" t="s">
        <v>202</v>
      </c>
      <c r="B57" s="13">
        <v>0</v>
      </c>
      <c r="C57" s="13">
        <v>0</v>
      </c>
      <c r="D57" s="13">
        <v>0</v>
      </c>
      <c r="E57" s="13">
        <v>3</v>
      </c>
      <c r="F57" s="13">
        <v>0</v>
      </c>
      <c r="G57" s="13">
        <v>0</v>
      </c>
      <c r="H57" s="13">
        <v>1</v>
      </c>
      <c r="I57" s="13">
        <v>0</v>
      </c>
      <c r="J57" s="13">
        <v>0</v>
      </c>
      <c r="K57" s="13">
        <v>0</v>
      </c>
    </row>
    <row r="58" spans="1:11" x14ac:dyDescent="0.35">
      <c r="A58" s="17" t="s">
        <v>203</v>
      </c>
      <c r="B58" s="13">
        <v>18</v>
      </c>
      <c r="C58" s="13">
        <v>12</v>
      </c>
      <c r="D58" s="13">
        <v>14</v>
      </c>
      <c r="E58" s="13">
        <v>19</v>
      </c>
      <c r="F58" s="13">
        <v>13</v>
      </c>
      <c r="G58" s="13">
        <v>18</v>
      </c>
      <c r="H58" s="13">
        <v>20</v>
      </c>
      <c r="I58" s="13">
        <v>17</v>
      </c>
      <c r="J58" s="13">
        <v>9</v>
      </c>
      <c r="K58" s="13">
        <v>23</v>
      </c>
    </row>
    <row r="59" spans="1:11" x14ac:dyDescent="0.35">
      <c r="A59" s="14" t="s">
        <v>139</v>
      </c>
      <c r="B59" s="13">
        <v>196</v>
      </c>
      <c r="C59" s="13">
        <v>213</v>
      </c>
      <c r="D59" s="13">
        <v>187</v>
      </c>
      <c r="E59" s="13">
        <v>190</v>
      </c>
      <c r="F59" s="13">
        <v>144</v>
      </c>
      <c r="G59" s="13">
        <v>191</v>
      </c>
      <c r="H59" s="13">
        <v>196</v>
      </c>
      <c r="I59" s="13">
        <v>172</v>
      </c>
      <c r="J59" s="13">
        <v>195</v>
      </c>
      <c r="K59" s="13">
        <v>200</v>
      </c>
    </row>
  </sheetData>
  <hyperlinks>
    <hyperlink ref="A2" location="'Cover page'!A1" display="Data notes apply to this table. Click here to see notes or return to cover page." xr:uid="{86AB90A0-EECF-4E08-8205-606ADA632C9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2490-B647-4B4E-B9D9-5002173B9683}">
  <dimension ref="A1:K59"/>
  <sheetViews>
    <sheetView zoomScaleNormal="100" workbookViewId="0"/>
  </sheetViews>
  <sheetFormatPr defaultRowHeight="14.5" x14ac:dyDescent="0.35"/>
  <cols>
    <col min="1" max="1" width="57.72656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page'!$A$24</f>
        <v>Table 2.2. Fatalities (rate) by Occupation (ANZSCO Sub major group), 10 years (calendar) to 2023</v>
      </c>
    </row>
    <row r="2" spans="1:11" ht="15" thickTop="1" x14ac:dyDescent="0.35">
      <c r="A2" s="10" t="s">
        <v>18</v>
      </c>
    </row>
    <row r="3" spans="1:11" hidden="1" x14ac:dyDescent="0.35">
      <c r="A3" s="1" t="s">
        <v>19</v>
      </c>
      <c r="B3" t="s" vm="1">
        <v>20</v>
      </c>
    </row>
    <row r="4" spans="1:11" hidden="1" x14ac:dyDescent="0.35">
      <c r="A4" s="1" t="s">
        <v>21</v>
      </c>
      <c r="B4" t="s" vm="4">
        <v>22</v>
      </c>
    </row>
    <row r="5" spans="1:11" hidden="1" x14ac:dyDescent="0.35"/>
    <row r="6" spans="1:11" x14ac:dyDescent="0.35">
      <c r="A6" s="1" t="s">
        <v>140</v>
      </c>
    </row>
    <row r="7" spans="1:11" x14ac:dyDescent="0.35">
      <c r="B7" t="s">
        <v>24</v>
      </c>
      <c r="C7" t="s">
        <v>25</v>
      </c>
      <c r="D7" t="s">
        <v>26</v>
      </c>
      <c r="E7" t="s">
        <v>27</v>
      </c>
      <c r="F7" t="s">
        <v>28</v>
      </c>
      <c r="G7" t="s">
        <v>29</v>
      </c>
      <c r="H7" t="s">
        <v>30</v>
      </c>
      <c r="I7" t="s">
        <v>31</v>
      </c>
      <c r="J7" t="s">
        <v>32</v>
      </c>
      <c r="K7" t="s">
        <v>33</v>
      </c>
    </row>
    <row r="8" spans="1:11" x14ac:dyDescent="0.35">
      <c r="A8" s="16" t="s">
        <v>153</v>
      </c>
      <c r="B8" s="11">
        <v>1.4458974598853345</v>
      </c>
      <c r="C8" s="11">
        <v>2.4933983996755038</v>
      </c>
      <c r="D8" s="11">
        <v>1.88367058257526</v>
      </c>
      <c r="E8" s="11">
        <v>1.784337961115952</v>
      </c>
      <c r="F8" s="11">
        <v>0.96341934421817021</v>
      </c>
      <c r="G8" s="11">
        <v>1.6472577437296771</v>
      </c>
      <c r="H8" s="11">
        <v>2.1246802433223739</v>
      </c>
      <c r="I8" s="11">
        <v>1.4002262633181051</v>
      </c>
      <c r="J8" s="11">
        <v>1.7809141471690584</v>
      </c>
      <c r="K8" s="11">
        <v>0.82188679503198325</v>
      </c>
    </row>
    <row r="9" spans="1:11" x14ac:dyDescent="0.35">
      <c r="A9" s="17" t="s">
        <v>154</v>
      </c>
      <c r="B9" s="11">
        <v>0.94866402469571176</v>
      </c>
      <c r="C9" s="11">
        <v>1.7433890441343953</v>
      </c>
      <c r="D9" s="11" t="s">
        <v>141</v>
      </c>
      <c r="E9" s="11">
        <v>1.0456003302499219</v>
      </c>
      <c r="F9" s="11" t="s">
        <v>141</v>
      </c>
      <c r="G9" s="11">
        <v>1.1964053874238552</v>
      </c>
      <c r="H9" s="11">
        <v>4.6898955075331896</v>
      </c>
      <c r="I9" s="11">
        <v>0.86618953755526884</v>
      </c>
      <c r="J9" s="11">
        <v>3.3843332328204312</v>
      </c>
      <c r="K9" s="11">
        <v>0.76164565119231353</v>
      </c>
    </row>
    <row r="10" spans="1:11" x14ac:dyDescent="0.35">
      <c r="A10" s="17" t="s">
        <v>155</v>
      </c>
      <c r="B10" s="11">
        <v>9.091223743812332</v>
      </c>
      <c r="C10" s="11">
        <v>16.794560469546756</v>
      </c>
      <c r="D10" s="11">
        <v>15.558740801255313</v>
      </c>
      <c r="E10" s="11">
        <v>14.243414928863004</v>
      </c>
      <c r="F10" s="11">
        <v>9.1561956542010794</v>
      </c>
      <c r="G10" s="11">
        <v>13.283871967085103</v>
      </c>
      <c r="H10" s="11">
        <v>15.844121982396587</v>
      </c>
      <c r="I10" s="11">
        <v>10.840338936930145</v>
      </c>
      <c r="J10" s="11">
        <v>15.01345006760585</v>
      </c>
      <c r="K10" s="11">
        <v>6.9721099740229162</v>
      </c>
    </row>
    <row r="11" spans="1:11" x14ac:dyDescent="0.35">
      <c r="A11" s="17" t="s">
        <v>156</v>
      </c>
      <c r="B11" s="11">
        <v>0.14563420279044431</v>
      </c>
      <c r="C11" s="11">
        <v>0.86805157628859519</v>
      </c>
      <c r="D11" s="11">
        <v>0.27704603334722988</v>
      </c>
      <c r="E11" s="11">
        <v>0.40246474639840984</v>
      </c>
      <c r="F11" s="11" t="s">
        <v>141</v>
      </c>
      <c r="G11" s="11">
        <v>0.13125735209773015</v>
      </c>
      <c r="H11" s="11">
        <v>0.11590237041239057</v>
      </c>
      <c r="I11" s="11">
        <v>0.22004656448531934</v>
      </c>
      <c r="J11" s="11">
        <v>0.31263304591417135</v>
      </c>
      <c r="K11" s="11">
        <v>0.30226314331805959</v>
      </c>
    </row>
    <row r="12" spans="1:11" x14ac:dyDescent="0.35">
      <c r="A12" s="17" t="s">
        <v>157</v>
      </c>
      <c r="B12" s="11">
        <v>0.61941499403374756</v>
      </c>
      <c r="C12" s="11">
        <v>0.19558923160054653</v>
      </c>
      <c r="D12" s="11">
        <v>0.40479658682003183</v>
      </c>
      <c r="E12" s="11">
        <v>0.1931758023587625</v>
      </c>
      <c r="F12" s="11" t="s">
        <v>141</v>
      </c>
      <c r="G12" s="11" t="s">
        <v>141</v>
      </c>
      <c r="H12" s="11" t="s">
        <v>141</v>
      </c>
      <c r="I12" s="11">
        <v>0.38880950160687966</v>
      </c>
      <c r="J12" s="11">
        <v>0.18646175556172076</v>
      </c>
      <c r="K12" s="11" t="s">
        <v>141</v>
      </c>
    </row>
    <row r="13" spans="1:11" x14ac:dyDescent="0.35">
      <c r="A13" s="16" t="s">
        <v>158</v>
      </c>
      <c r="B13" s="11">
        <v>0.46654833290664627</v>
      </c>
      <c r="C13" s="11">
        <v>0.52052433047944835</v>
      </c>
      <c r="D13" s="11">
        <v>0.50822193488542722</v>
      </c>
      <c r="E13" s="11">
        <v>0.61922325395710776</v>
      </c>
      <c r="F13" s="11">
        <v>0.26699417188761138</v>
      </c>
      <c r="G13" s="11">
        <v>0.28609579343701874</v>
      </c>
      <c r="H13" s="11">
        <v>0.31256976829764677</v>
      </c>
      <c r="I13" s="11">
        <v>0.17952428432446244</v>
      </c>
      <c r="J13" s="11">
        <v>0.42455454147414262</v>
      </c>
      <c r="K13" s="11">
        <v>0.32691231474469734</v>
      </c>
    </row>
    <row r="14" spans="1:11" x14ac:dyDescent="0.35">
      <c r="A14" s="17" t="s">
        <v>159</v>
      </c>
      <c r="B14" s="11">
        <v>1.0309828778146264</v>
      </c>
      <c r="C14" s="11">
        <v>3.077097845759023</v>
      </c>
      <c r="D14" s="11" t="s">
        <v>141</v>
      </c>
      <c r="E14" s="11">
        <v>0.95568677036848781</v>
      </c>
      <c r="F14" s="11" t="s">
        <v>141</v>
      </c>
      <c r="G14" s="11">
        <v>0.90947323964324889</v>
      </c>
      <c r="H14" s="11" t="s">
        <v>141</v>
      </c>
      <c r="I14" s="11" t="s">
        <v>141</v>
      </c>
      <c r="J14" s="11" t="s">
        <v>141</v>
      </c>
      <c r="K14" s="11">
        <v>0.97779248317764755</v>
      </c>
    </row>
    <row r="15" spans="1:11" x14ac:dyDescent="0.35">
      <c r="A15" s="17" t="s">
        <v>160</v>
      </c>
      <c r="B15" s="11">
        <v>0.1593506259532157</v>
      </c>
      <c r="C15" s="11">
        <v>0.30806156937127727</v>
      </c>
      <c r="D15" s="11">
        <v>0.29442661584741348</v>
      </c>
      <c r="E15" s="11">
        <v>0.28239026980442528</v>
      </c>
      <c r="F15" s="11" t="s">
        <v>141</v>
      </c>
      <c r="G15" s="11">
        <v>0.1308976878566496</v>
      </c>
      <c r="H15" s="11" t="s">
        <v>141</v>
      </c>
      <c r="I15" s="11" t="s">
        <v>141</v>
      </c>
      <c r="J15" s="11">
        <v>0.22881579782833683</v>
      </c>
      <c r="K15" s="11" t="s">
        <v>141</v>
      </c>
    </row>
    <row r="16" spans="1:11" x14ac:dyDescent="0.35">
      <c r="A16" s="17" t="s">
        <v>161</v>
      </c>
      <c r="B16" s="11">
        <v>2.6258697217385798</v>
      </c>
      <c r="C16" s="11">
        <v>1.5868255337875765</v>
      </c>
      <c r="D16" s="11">
        <v>2.0380015383665122</v>
      </c>
      <c r="E16" s="11">
        <v>3.3329728885891416</v>
      </c>
      <c r="F16" s="11">
        <v>1.6253958857079243</v>
      </c>
      <c r="G16" s="11">
        <v>1.5500827327396207</v>
      </c>
      <c r="H16" s="11">
        <v>2.1521276268397465</v>
      </c>
      <c r="I16" s="11">
        <v>1.2719065357457942</v>
      </c>
      <c r="J16" s="11">
        <v>2.1867470352017948</v>
      </c>
      <c r="K16" s="11">
        <v>2.109670067952274</v>
      </c>
    </row>
    <row r="17" spans="1:11" x14ac:dyDescent="0.35">
      <c r="A17" s="17" t="s">
        <v>162</v>
      </c>
      <c r="B17" s="11" t="s">
        <v>141</v>
      </c>
      <c r="C17" s="11">
        <v>0.18263825449705037</v>
      </c>
      <c r="D17" s="11" t="s">
        <v>141</v>
      </c>
      <c r="E17" s="11" t="s">
        <v>141</v>
      </c>
      <c r="F17" s="11" t="s">
        <v>141</v>
      </c>
      <c r="G17" s="11" t="s">
        <v>141</v>
      </c>
      <c r="H17" s="11" t="s">
        <v>141</v>
      </c>
      <c r="I17" s="11" t="s">
        <v>141</v>
      </c>
      <c r="J17" s="11" t="s">
        <v>141</v>
      </c>
      <c r="K17" s="11" t="s">
        <v>141</v>
      </c>
    </row>
    <row r="18" spans="1:11" x14ac:dyDescent="0.35">
      <c r="A18" s="17" t="s">
        <v>163</v>
      </c>
      <c r="B18" s="11" t="s">
        <v>141</v>
      </c>
      <c r="C18" s="11">
        <v>0.35674467260973308</v>
      </c>
      <c r="D18" s="11">
        <v>0.17522045336259404</v>
      </c>
      <c r="E18" s="11">
        <v>0.16349797486041168</v>
      </c>
      <c r="F18" s="11" t="s">
        <v>141</v>
      </c>
      <c r="G18" s="11" t="s">
        <v>141</v>
      </c>
      <c r="H18" s="11" t="s">
        <v>141</v>
      </c>
      <c r="I18" s="11" t="s">
        <v>141</v>
      </c>
      <c r="J18" s="11">
        <v>0.13735796585315635</v>
      </c>
      <c r="K18" s="11" t="s">
        <v>141</v>
      </c>
    </row>
    <row r="19" spans="1:11" x14ac:dyDescent="0.35">
      <c r="A19" s="17" t="s">
        <v>164</v>
      </c>
      <c r="B19" s="11" t="s">
        <v>141</v>
      </c>
      <c r="C19" s="11" t="s">
        <v>141</v>
      </c>
      <c r="D19" s="11" t="s">
        <v>141</v>
      </c>
      <c r="E19" s="11" t="s">
        <v>141</v>
      </c>
      <c r="F19" s="11" t="s">
        <v>141</v>
      </c>
      <c r="G19" s="11" t="s">
        <v>141</v>
      </c>
      <c r="H19" s="11" t="s">
        <v>141</v>
      </c>
      <c r="I19" s="11" t="s">
        <v>141</v>
      </c>
      <c r="J19" s="11" t="s">
        <v>141</v>
      </c>
      <c r="K19" s="11" t="s">
        <v>141</v>
      </c>
    </row>
    <row r="20" spans="1:11" x14ac:dyDescent="0.35">
      <c r="A20" s="17" t="s">
        <v>165</v>
      </c>
      <c r="B20" s="11" t="s">
        <v>141</v>
      </c>
      <c r="C20" s="11" t="s">
        <v>141</v>
      </c>
      <c r="D20" s="11">
        <v>1.3449841785191698</v>
      </c>
      <c r="E20" s="11" t="s">
        <v>141</v>
      </c>
      <c r="F20" s="11">
        <v>0.40339415812409546</v>
      </c>
      <c r="G20" s="11" t="s">
        <v>141</v>
      </c>
      <c r="H20" s="11" t="s">
        <v>141</v>
      </c>
      <c r="I20" s="11" t="s">
        <v>141</v>
      </c>
      <c r="J20" s="11">
        <v>0.33032692964969873</v>
      </c>
      <c r="K20" s="11" t="s">
        <v>141</v>
      </c>
    </row>
    <row r="21" spans="1:11" x14ac:dyDescent="0.35">
      <c r="A21" s="16" t="s">
        <v>166</v>
      </c>
      <c r="B21" s="11">
        <v>1.731651412599704</v>
      </c>
      <c r="C21" s="11">
        <v>2.108025362696067</v>
      </c>
      <c r="D21" s="11">
        <v>1.6755362529285183</v>
      </c>
      <c r="E21" s="11">
        <v>0.98766074270909532</v>
      </c>
      <c r="F21" s="11">
        <v>1.5078778802431494</v>
      </c>
      <c r="G21" s="11">
        <v>1.6059916445394773</v>
      </c>
      <c r="H21" s="11">
        <v>1.4946650459304873</v>
      </c>
      <c r="I21" s="11">
        <v>1.3555857348662681</v>
      </c>
      <c r="J21" s="11">
        <v>1.5148367531677929</v>
      </c>
      <c r="K21" s="11">
        <v>1.4242150519910173</v>
      </c>
    </row>
    <row r="22" spans="1:11" x14ac:dyDescent="0.35">
      <c r="A22" s="17" t="s">
        <v>167</v>
      </c>
      <c r="B22" s="11" t="s">
        <v>141</v>
      </c>
      <c r="C22" s="11">
        <v>0.42995778929029821</v>
      </c>
      <c r="D22" s="11">
        <v>0.41059421343428443</v>
      </c>
      <c r="E22" s="11">
        <v>0.42518432626521008</v>
      </c>
      <c r="F22" s="11" t="s">
        <v>141</v>
      </c>
      <c r="G22" s="11">
        <v>0.3703964008221472</v>
      </c>
      <c r="H22" s="11">
        <v>0.355271756074377</v>
      </c>
      <c r="I22" s="11">
        <v>0.70803724283419867</v>
      </c>
      <c r="J22" s="11">
        <v>1.0524579480151239</v>
      </c>
      <c r="K22" s="11" t="s">
        <v>141</v>
      </c>
    </row>
    <row r="23" spans="1:11" x14ac:dyDescent="0.35">
      <c r="A23" s="17" t="s">
        <v>168</v>
      </c>
      <c r="B23" s="11">
        <v>2.1394127579823006</v>
      </c>
      <c r="C23" s="11">
        <v>2.5960311535238025</v>
      </c>
      <c r="D23" s="11">
        <v>0.896035470631942</v>
      </c>
      <c r="E23" s="11">
        <v>0.84394530673289447</v>
      </c>
      <c r="F23" s="11">
        <v>1.3654153709201711</v>
      </c>
      <c r="G23" s="11">
        <v>2.2085724318202069</v>
      </c>
      <c r="H23" s="11">
        <v>0.86965088040144511</v>
      </c>
      <c r="I23" s="11">
        <v>1.9173198972496508</v>
      </c>
      <c r="J23" s="11">
        <v>3.0792743859764204</v>
      </c>
      <c r="K23" s="11">
        <v>2.0992801442353324</v>
      </c>
    </row>
    <row r="24" spans="1:11" x14ac:dyDescent="0.35">
      <c r="A24" s="17" t="s">
        <v>169</v>
      </c>
      <c r="B24" s="11">
        <v>2.8011429120828715</v>
      </c>
      <c r="C24" s="11">
        <v>3.0225443253958106</v>
      </c>
      <c r="D24" s="11">
        <v>3.2223398284899671</v>
      </c>
      <c r="E24" s="11">
        <v>1.8111962769397674</v>
      </c>
      <c r="F24" s="11">
        <v>0.74589370390755305</v>
      </c>
      <c r="G24" s="11">
        <v>1.4884098240942205</v>
      </c>
      <c r="H24" s="11">
        <v>1.9098895901346986</v>
      </c>
      <c r="I24" s="11">
        <v>1.0974378451495905</v>
      </c>
      <c r="J24" s="11">
        <v>1.6857106052366084</v>
      </c>
      <c r="K24" s="11">
        <v>1.4903842166903751</v>
      </c>
    </row>
    <row r="25" spans="1:11" x14ac:dyDescent="0.35">
      <c r="A25" s="17" t="s">
        <v>170</v>
      </c>
      <c r="B25" s="11">
        <v>3.0449444672284338</v>
      </c>
      <c r="C25" s="11">
        <v>3.3463121798038227</v>
      </c>
      <c r="D25" s="11">
        <v>2.9141721413992712</v>
      </c>
      <c r="E25" s="11">
        <v>0.84589473612258215</v>
      </c>
      <c r="F25" s="11">
        <v>4.5530371599148536</v>
      </c>
      <c r="G25" s="11">
        <v>3.6875326381935247</v>
      </c>
      <c r="H25" s="11">
        <v>2.0184317301017458</v>
      </c>
      <c r="I25" s="11">
        <v>1.6556893373723447</v>
      </c>
      <c r="J25" s="11">
        <v>2.3758323381401198</v>
      </c>
      <c r="K25" s="11">
        <v>2.9785869354264651</v>
      </c>
    </row>
    <row r="26" spans="1:11" x14ac:dyDescent="0.35">
      <c r="A26" s="17" t="s">
        <v>171</v>
      </c>
      <c r="B26" s="11" t="s">
        <v>141</v>
      </c>
      <c r="C26" s="11">
        <v>0.57804157642664489</v>
      </c>
      <c r="D26" s="11" t="s">
        <v>141</v>
      </c>
      <c r="E26" s="11" t="s">
        <v>141</v>
      </c>
      <c r="F26" s="11" t="s">
        <v>141</v>
      </c>
      <c r="G26" s="11" t="s">
        <v>141</v>
      </c>
      <c r="H26" s="11" t="s">
        <v>141</v>
      </c>
      <c r="I26" s="11" t="s">
        <v>141</v>
      </c>
      <c r="J26" s="11" t="s">
        <v>141</v>
      </c>
      <c r="K26" s="11">
        <v>1.02249199879868</v>
      </c>
    </row>
    <row r="27" spans="1:11" x14ac:dyDescent="0.35">
      <c r="A27" s="17" t="s">
        <v>172</v>
      </c>
      <c r="B27" s="11">
        <v>2.3459714455888574</v>
      </c>
      <c r="C27" s="11">
        <v>1.6936288144303349</v>
      </c>
      <c r="D27" s="11">
        <v>4.1101534992565902</v>
      </c>
      <c r="E27" s="11">
        <v>1.4971935960983955</v>
      </c>
      <c r="F27" s="11">
        <v>2.2706214954953228</v>
      </c>
      <c r="G27" s="11">
        <v>2.2132969002528511</v>
      </c>
      <c r="H27" s="11">
        <v>4.3572904097493899</v>
      </c>
      <c r="I27" s="11">
        <v>2.1024521587796472</v>
      </c>
      <c r="J27" s="11" t="s">
        <v>141</v>
      </c>
      <c r="K27" s="11">
        <v>0.67069165922118124</v>
      </c>
    </row>
    <row r="28" spans="1:11" x14ac:dyDescent="0.35">
      <c r="A28" s="17" t="s">
        <v>173</v>
      </c>
      <c r="B28" s="11">
        <v>0.5304953313132047</v>
      </c>
      <c r="C28" s="11">
        <v>1.5314993928570646</v>
      </c>
      <c r="D28" s="11" t="s">
        <v>141</v>
      </c>
      <c r="E28" s="11">
        <v>1.0470170753337058</v>
      </c>
      <c r="F28" s="11">
        <v>2.6296012774822461</v>
      </c>
      <c r="G28" s="11">
        <v>0.99499021916701891</v>
      </c>
      <c r="H28" s="11">
        <v>2.1269963165176895</v>
      </c>
      <c r="I28" s="11">
        <v>2.0350860554974166</v>
      </c>
      <c r="J28" s="11">
        <v>0.5079328099911472</v>
      </c>
      <c r="K28" s="11">
        <v>1.0445093651038206</v>
      </c>
    </row>
    <row r="29" spans="1:11" x14ac:dyDescent="0.35">
      <c r="A29" s="16" t="s">
        <v>174</v>
      </c>
      <c r="B29" s="11">
        <v>0.91264891105690371</v>
      </c>
      <c r="C29" s="11">
        <v>0.78779930559136813</v>
      </c>
      <c r="D29" s="11">
        <v>0.37781749310800877</v>
      </c>
      <c r="E29" s="11">
        <v>1.0254301757491209</v>
      </c>
      <c r="F29" s="11">
        <v>0.36283202968535133</v>
      </c>
      <c r="G29" s="11">
        <v>1.300332655845464</v>
      </c>
      <c r="H29" s="11">
        <v>0.82325563255588396</v>
      </c>
      <c r="I29" s="11">
        <v>0.82193305815399664</v>
      </c>
      <c r="J29" s="11">
        <v>0.58158045976101558</v>
      </c>
      <c r="K29" s="11">
        <v>0.97956648916329914</v>
      </c>
    </row>
    <row r="30" spans="1:11" x14ac:dyDescent="0.35">
      <c r="A30" s="17" t="s">
        <v>175</v>
      </c>
      <c r="B30" s="11" t="s">
        <v>141</v>
      </c>
      <c r="C30" s="11">
        <v>1.6261457653355853</v>
      </c>
      <c r="D30" s="11" t="s">
        <v>141</v>
      </c>
      <c r="E30" s="11" t="s">
        <v>141</v>
      </c>
      <c r="F30" s="11">
        <v>0.78424686925670239</v>
      </c>
      <c r="G30" s="11" t="s">
        <v>141</v>
      </c>
      <c r="H30" s="11">
        <v>0.73019731239227204</v>
      </c>
      <c r="I30" s="11">
        <v>0.66584543855285361</v>
      </c>
      <c r="J30" s="11">
        <v>0.6715440416206887</v>
      </c>
      <c r="K30" s="11">
        <v>0.60218929967388968</v>
      </c>
    </row>
    <row r="31" spans="1:11" x14ac:dyDescent="0.35">
      <c r="A31" s="17" t="s">
        <v>176</v>
      </c>
      <c r="B31" s="11">
        <v>0.43668080543940641</v>
      </c>
      <c r="C31" s="11" t="s">
        <v>141</v>
      </c>
      <c r="D31" s="11" t="s">
        <v>141</v>
      </c>
      <c r="E31" s="11">
        <v>0.55941591768298427</v>
      </c>
      <c r="F31" s="11">
        <v>0.36273403284690842</v>
      </c>
      <c r="G31" s="11">
        <v>0.34447537737883716</v>
      </c>
      <c r="H31" s="11" t="s">
        <v>141</v>
      </c>
      <c r="I31" s="11">
        <v>0.16289458406416443</v>
      </c>
      <c r="J31" s="11" t="s">
        <v>141</v>
      </c>
      <c r="K31" s="11" t="s">
        <v>141</v>
      </c>
    </row>
    <row r="32" spans="1:11" x14ac:dyDescent="0.35">
      <c r="A32" s="17" t="s">
        <v>177</v>
      </c>
      <c r="B32" s="11">
        <v>0.40448017264830455</v>
      </c>
      <c r="C32" s="11">
        <v>0.74378162552399318</v>
      </c>
      <c r="D32" s="11">
        <v>0.35754281898924972</v>
      </c>
      <c r="E32" s="11" t="s">
        <v>141</v>
      </c>
      <c r="F32" s="11" t="s">
        <v>141</v>
      </c>
      <c r="G32" s="11" t="s">
        <v>141</v>
      </c>
      <c r="H32" s="11" t="s">
        <v>141</v>
      </c>
      <c r="I32" s="11" t="s">
        <v>141</v>
      </c>
      <c r="J32" s="11">
        <v>0.33176188940929235</v>
      </c>
      <c r="K32" s="11" t="s">
        <v>141</v>
      </c>
    </row>
    <row r="33" spans="1:11" x14ac:dyDescent="0.35">
      <c r="A33" s="17" t="s">
        <v>178</v>
      </c>
      <c r="B33" s="11">
        <v>1.4615947160955338</v>
      </c>
      <c r="C33" s="11" t="s">
        <v>141</v>
      </c>
      <c r="D33" s="11">
        <v>1.4976433726943901</v>
      </c>
      <c r="E33" s="11">
        <v>1.8728623535887596</v>
      </c>
      <c r="F33" s="11" t="s">
        <v>141</v>
      </c>
      <c r="G33" s="11">
        <v>5.1546568510813922</v>
      </c>
      <c r="H33" s="11">
        <v>4.5169918935878348</v>
      </c>
      <c r="I33" s="11">
        <v>2.2272571864756641</v>
      </c>
      <c r="J33" s="11">
        <v>2.6004408460032944</v>
      </c>
      <c r="K33" s="11">
        <v>4.5659505966872658</v>
      </c>
    </row>
    <row r="34" spans="1:11" x14ac:dyDescent="0.35">
      <c r="A34" s="17" t="s">
        <v>179</v>
      </c>
      <c r="B34" s="11">
        <v>2.8486073125574727</v>
      </c>
      <c r="C34" s="11">
        <v>3.1548124170072538</v>
      </c>
      <c r="D34" s="11">
        <v>0.50175547696507461</v>
      </c>
      <c r="E34" s="11">
        <v>3.4229983372427526</v>
      </c>
      <c r="F34" s="11">
        <v>0.98520629706120832</v>
      </c>
      <c r="G34" s="11">
        <v>2.5947144888601694</v>
      </c>
      <c r="H34" s="11" t="s">
        <v>141</v>
      </c>
      <c r="I34" s="11">
        <v>2.6507041129060753</v>
      </c>
      <c r="J34" s="11">
        <v>0.49022912621422371</v>
      </c>
      <c r="K34" s="11">
        <v>2.2466601568474829</v>
      </c>
    </row>
    <row r="35" spans="1:11" x14ac:dyDescent="0.35">
      <c r="A35" s="16" t="s">
        <v>180</v>
      </c>
      <c r="B35" s="11">
        <v>0.18333542738142039</v>
      </c>
      <c r="C35" s="11">
        <v>6.0723555944794269E-2</v>
      </c>
      <c r="D35" s="11">
        <v>5.9246179949455947E-2</v>
      </c>
      <c r="E35" s="11">
        <v>0.12122223254038418</v>
      </c>
      <c r="F35" s="11">
        <v>5.8368997402603588E-2</v>
      </c>
      <c r="G35" s="11">
        <v>0.11279791934034612</v>
      </c>
      <c r="H35" s="11">
        <v>5.7061973095924139E-2</v>
      </c>
      <c r="I35" s="11">
        <v>5.8060254031551975E-2</v>
      </c>
      <c r="J35" s="11">
        <v>0.11293057428659804</v>
      </c>
      <c r="K35" s="11">
        <v>0.10857415843689408</v>
      </c>
    </row>
    <row r="36" spans="1:11" x14ac:dyDescent="0.35">
      <c r="A36" s="17" t="s">
        <v>181</v>
      </c>
      <c r="B36" s="11" t="s">
        <v>141</v>
      </c>
      <c r="C36" s="11" t="s">
        <v>141</v>
      </c>
      <c r="D36" s="11" t="s">
        <v>141</v>
      </c>
      <c r="E36" s="11" t="s">
        <v>141</v>
      </c>
      <c r="F36" s="11" t="s">
        <v>141</v>
      </c>
      <c r="G36" s="11" t="s">
        <v>141</v>
      </c>
      <c r="H36" s="11" t="s">
        <v>141</v>
      </c>
      <c r="I36" s="11" t="s">
        <v>141</v>
      </c>
      <c r="J36" s="11" t="s">
        <v>141</v>
      </c>
      <c r="K36" s="11" t="s">
        <v>141</v>
      </c>
    </row>
    <row r="37" spans="1:11" x14ac:dyDescent="0.35">
      <c r="A37" s="17" t="s">
        <v>182</v>
      </c>
      <c r="B37" s="11" t="s">
        <v>141</v>
      </c>
      <c r="C37" s="11" t="s">
        <v>141</v>
      </c>
      <c r="D37" s="11" t="s">
        <v>141</v>
      </c>
      <c r="E37" s="11" t="s">
        <v>141</v>
      </c>
      <c r="F37" s="11" t="s">
        <v>141</v>
      </c>
      <c r="G37" s="11" t="s">
        <v>141</v>
      </c>
      <c r="H37" s="11" t="s">
        <v>141</v>
      </c>
      <c r="I37" s="11" t="s">
        <v>141</v>
      </c>
      <c r="J37" s="11" t="s">
        <v>141</v>
      </c>
      <c r="K37" s="11" t="s">
        <v>141</v>
      </c>
    </row>
    <row r="38" spans="1:11" x14ac:dyDescent="0.35">
      <c r="A38" s="17" t="s">
        <v>183</v>
      </c>
      <c r="B38" s="11" t="s">
        <v>141</v>
      </c>
      <c r="C38" s="11" t="s">
        <v>141</v>
      </c>
      <c r="D38" s="11" t="s">
        <v>141</v>
      </c>
      <c r="E38" s="11" t="s">
        <v>141</v>
      </c>
      <c r="F38" s="11" t="s">
        <v>141</v>
      </c>
      <c r="G38" s="11" t="s">
        <v>141</v>
      </c>
      <c r="H38" s="11" t="s">
        <v>141</v>
      </c>
      <c r="I38" s="11">
        <v>0.29173096202154458</v>
      </c>
      <c r="J38" s="11" t="s">
        <v>141</v>
      </c>
      <c r="K38" s="11" t="s">
        <v>141</v>
      </c>
    </row>
    <row r="39" spans="1:11" x14ac:dyDescent="0.35">
      <c r="A39" s="17" t="s">
        <v>184</v>
      </c>
      <c r="B39" s="11" t="s">
        <v>141</v>
      </c>
      <c r="C39" s="11" t="s">
        <v>141</v>
      </c>
      <c r="D39" s="11" t="s">
        <v>141</v>
      </c>
      <c r="E39" s="11">
        <v>0.36186420477250231</v>
      </c>
      <c r="F39" s="11" t="s">
        <v>141</v>
      </c>
      <c r="G39" s="11" t="s">
        <v>141</v>
      </c>
      <c r="H39" s="11" t="s">
        <v>141</v>
      </c>
      <c r="I39" s="11" t="s">
        <v>141</v>
      </c>
      <c r="J39" s="11" t="s">
        <v>141</v>
      </c>
      <c r="K39" s="11" t="s">
        <v>141</v>
      </c>
    </row>
    <row r="40" spans="1:11" x14ac:dyDescent="0.35">
      <c r="A40" s="17" t="s">
        <v>185</v>
      </c>
      <c r="B40" s="11" t="s">
        <v>141</v>
      </c>
      <c r="C40" s="11" t="s">
        <v>141</v>
      </c>
      <c r="D40" s="11" t="s">
        <v>141</v>
      </c>
      <c r="E40" s="11">
        <v>0.25646129083470298</v>
      </c>
      <c r="F40" s="11" t="s">
        <v>141</v>
      </c>
      <c r="G40" s="11" t="s">
        <v>141</v>
      </c>
      <c r="H40" s="11" t="s">
        <v>141</v>
      </c>
      <c r="I40" s="11" t="s">
        <v>141</v>
      </c>
      <c r="J40" s="11" t="s">
        <v>141</v>
      </c>
      <c r="K40" s="11" t="s">
        <v>141</v>
      </c>
    </row>
    <row r="41" spans="1:11" x14ac:dyDescent="0.35">
      <c r="A41" s="17" t="s">
        <v>186</v>
      </c>
      <c r="B41" s="11">
        <v>2.2256317490479627</v>
      </c>
      <c r="C41" s="11">
        <v>1.0441455295750874</v>
      </c>
      <c r="D41" s="11" t="s">
        <v>141</v>
      </c>
      <c r="E41" s="11" t="s">
        <v>141</v>
      </c>
      <c r="F41" s="11">
        <v>1.1559701763355803</v>
      </c>
      <c r="G41" s="11">
        <v>2.1507444907579858</v>
      </c>
      <c r="H41" s="11">
        <v>1.280663989185167</v>
      </c>
      <c r="I41" s="11" t="s">
        <v>141</v>
      </c>
      <c r="J41" s="11">
        <v>2.4059823044176176</v>
      </c>
      <c r="K41" s="11">
        <v>1.162338739958751</v>
      </c>
    </row>
    <row r="42" spans="1:11" x14ac:dyDescent="0.35">
      <c r="A42" s="17" t="s">
        <v>187</v>
      </c>
      <c r="B42" s="11">
        <v>0.45013036867346307</v>
      </c>
      <c r="C42" s="11" t="s">
        <v>141</v>
      </c>
      <c r="D42" s="11">
        <v>0.40676929037608822</v>
      </c>
      <c r="E42" s="11" t="s">
        <v>141</v>
      </c>
      <c r="F42" s="11" t="s">
        <v>141</v>
      </c>
      <c r="G42" s="11" t="s">
        <v>141</v>
      </c>
      <c r="H42" s="11" t="s">
        <v>141</v>
      </c>
      <c r="I42" s="11" t="s">
        <v>141</v>
      </c>
      <c r="J42" s="11" t="s">
        <v>141</v>
      </c>
      <c r="K42" s="11">
        <v>0.32586799969762731</v>
      </c>
    </row>
    <row r="43" spans="1:11" x14ac:dyDescent="0.35">
      <c r="A43" s="16" t="s">
        <v>188</v>
      </c>
      <c r="B43" s="11">
        <v>0.18249601158292861</v>
      </c>
      <c r="C43" s="11">
        <v>0.18108487983709715</v>
      </c>
      <c r="D43" s="11">
        <v>0.18059663449417371</v>
      </c>
      <c r="E43" s="11">
        <v>8.9304645321474391E-2</v>
      </c>
      <c r="F43" s="11">
        <v>8.9461441597826638E-2</v>
      </c>
      <c r="G43" s="11">
        <v>9.1033975218743762E-2</v>
      </c>
      <c r="H43" s="11">
        <v>0.19157300465864202</v>
      </c>
      <c r="I43" s="11">
        <v>0.27682363951526662</v>
      </c>
      <c r="J43" s="11" t="s">
        <v>141</v>
      </c>
      <c r="K43" s="11">
        <v>0.17895535085551195</v>
      </c>
    </row>
    <row r="44" spans="1:11" x14ac:dyDescent="0.35">
      <c r="A44" s="17" t="s">
        <v>189</v>
      </c>
      <c r="B44" s="11" t="s">
        <v>141</v>
      </c>
      <c r="C44" s="11">
        <v>0.51430528593852376</v>
      </c>
      <c r="D44" s="11">
        <v>0.5028047057348104</v>
      </c>
      <c r="E44" s="11" t="s">
        <v>141</v>
      </c>
      <c r="F44" s="11">
        <v>0.51041698261271917</v>
      </c>
      <c r="G44" s="11" t="s">
        <v>141</v>
      </c>
      <c r="H44" s="11">
        <v>1.0801925148822353</v>
      </c>
      <c r="I44" s="11">
        <v>0.51283258549419808</v>
      </c>
      <c r="J44" s="11" t="s">
        <v>141</v>
      </c>
      <c r="K44" s="11">
        <v>0.54027588529167458</v>
      </c>
    </row>
    <row r="45" spans="1:11" x14ac:dyDescent="0.35">
      <c r="A45" s="17" t="s">
        <v>190</v>
      </c>
      <c r="B45" s="11">
        <v>0.27701910265038632</v>
      </c>
      <c r="C45" s="11">
        <v>0.1362182549528613</v>
      </c>
      <c r="D45" s="11">
        <v>0.13795380383753214</v>
      </c>
      <c r="E45" s="11">
        <v>0.13749436161462694</v>
      </c>
      <c r="F45" s="11" t="s">
        <v>141</v>
      </c>
      <c r="G45" s="11">
        <v>0.14948409827139963</v>
      </c>
      <c r="H45" s="11" t="s">
        <v>141</v>
      </c>
      <c r="I45" s="11">
        <v>0.14027500990267214</v>
      </c>
      <c r="J45" s="11" t="s">
        <v>141</v>
      </c>
      <c r="K45" s="11">
        <v>0.13421434542773533</v>
      </c>
    </row>
    <row r="46" spans="1:11" x14ac:dyDescent="0.35">
      <c r="A46" s="17" t="s">
        <v>191</v>
      </c>
      <c r="B46" s="11" t="s">
        <v>141</v>
      </c>
      <c r="C46" s="11" t="s">
        <v>141</v>
      </c>
      <c r="D46" s="11" t="s">
        <v>141</v>
      </c>
      <c r="E46" s="11" t="s">
        <v>141</v>
      </c>
      <c r="F46" s="11" t="s">
        <v>141</v>
      </c>
      <c r="G46" s="11" t="s">
        <v>141</v>
      </c>
      <c r="H46" s="11" t="s">
        <v>141</v>
      </c>
      <c r="I46" s="11">
        <v>0.56869327677990222</v>
      </c>
      <c r="J46" s="11" t="s">
        <v>141</v>
      </c>
      <c r="K46" s="11" t="s">
        <v>141</v>
      </c>
    </row>
    <row r="47" spans="1:11" x14ac:dyDescent="0.35">
      <c r="A47" s="16" t="s">
        <v>192</v>
      </c>
      <c r="B47" s="11">
        <v>9.0254180328415892</v>
      </c>
      <c r="C47" s="11">
        <v>9.6475233339398834</v>
      </c>
      <c r="D47" s="11">
        <v>8.7380392930643733</v>
      </c>
      <c r="E47" s="11">
        <v>7.053186184716961</v>
      </c>
      <c r="F47" s="11">
        <v>6.3377837641097594</v>
      </c>
      <c r="G47" s="11">
        <v>8.656563907116638</v>
      </c>
      <c r="H47" s="11">
        <v>8.6167105835290609</v>
      </c>
      <c r="I47" s="11">
        <v>8.1951970286433653</v>
      </c>
      <c r="J47" s="11">
        <v>8.6542309176570456</v>
      </c>
      <c r="K47" s="11">
        <v>8.3037073389856566</v>
      </c>
    </row>
    <row r="48" spans="1:11" x14ac:dyDescent="0.35">
      <c r="A48" s="17" t="s">
        <v>193</v>
      </c>
      <c r="B48" s="11">
        <v>7.3834550446664826</v>
      </c>
      <c r="C48" s="11">
        <v>5.1004525304665069</v>
      </c>
      <c r="D48" s="11">
        <v>3.2171720089641913</v>
      </c>
      <c r="E48" s="11">
        <v>4.4174842771279268</v>
      </c>
      <c r="F48" s="11">
        <v>3.6762519063624883</v>
      </c>
      <c r="G48" s="11">
        <v>3.3852958838694405</v>
      </c>
      <c r="H48" s="11">
        <v>4.8119035342154151</v>
      </c>
      <c r="I48" s="11">
        <v>4.1530873248518603</v>
      </c>
      <c r="J48" s="11">
        <v>3.6053260606667439</v>
      </c>
      <c r="K48" s="11">
        <v>3.3487677891286198</v>
      </c>
    </row>
    <row r="49" spans="1:11" x14ac:dyDescent="0.35">
      <c r="A49" s="17" t="s">
        <v>194</v>
      </c>
      <c r="B49" s="11">
        <v>4.3445531587518795</v>
      </c>
      <c r="C49" s="11">
        <v>13.122567695751961</v>
      </c>
      <c r="D49" s="11">
        <v>6.5311919305849591</v>
      </c>
      <c r="E49" s="11">
        <v>2.3096006544036602</v>
      </c>
      <c r="F49" s="11">
        <v>6.251254729039518</v>
      </c>
      <c r="G49" s="11">
        <v>3.8289802591811339</v>
      </c>
      <c r="H49" s="11">
        <v>5.8984916724400733</v>
      </c>
      <c r="I49" s="11">
        <v>5.5158560162042436</v>
      </c>
      <c r="J49" s="11">
        <v>6.8283863903832005</v>
      </c>
      <c r="K49" s="11">
        <v>4.6230727766266808</v>
      </c>
    </row>
    <row r="50" spans="1:11" x14ac:dyDescent="0.35">
      <c r="A50" s="17" t="s">
        <v>195</v>
      </c>
      <c r="B50" s="11">
        <v>15.408854172669409</v>
      </c>
      <c r="C50" s="11">
        <v>14.323499697250126</v>
      </c>
      <c r="D50" s="11">
        <v>15.256077914880942</v>
      </c>
      <c r="E50" s="11">
        <v>12.110607073551106</v>
      </c>
      <c r="F50" s="11">
        <v>9.7298164973559746</v>
      </c>
      <c r="G50" s="11">
        <v>15.99394708769689</v>
      </c>
      <c r="H50" s="11">
        <v>14.515525088539272</v>
      </c>
      <c r="I50" s="11">
        <v>14.426315253362139</v>
      </c>
      <c r="J50" s="11">
        <v>14.905402559568357</v>
      </c>
      <c r="K50" s="11">
        <v>15.33591195617792</v>
      </c>
    </row>
    <row r="51" spans="1:11" x14ac:dyDescent="0.35">
      <c r="A51" s="17" t="s">
        <v>196</v>
      </c>
      <c r="B51" s="11" t="s">
        <v>141</v>
      </c>
      <c r="C51" s="11" t="s">
        <v>141</v>
      </c>
      <c r="D51" s="11" t="s">
        <v>141</v>
      </c>
      <c r="E51" s="11">
        <v>0.81835089658262949</v>
      </c>
      <c r="F51" s="11" t="s">
        <v>141</v>
      </c>
      <c r="G51" s="11" t="s">
        <v>141</v>
      </c>
      <c r="H51" s="11" t="s">
        <v>141</v>
      </c>
      <c r="I51" s="11">
        <v>0.64219405278557895</v>
      </c>
      <c r="J51" s="11">
        <v>0.60738749596561514</v>
      </c>
      <c r="K51" s="11" t="s">
        <v>141</v>
      </c>
    </row>
    <row r="52" spans="1:11" x14ac:dyDescent="0.35">
      <c r="A52" s="16" t="s">
        <v>197</v>
      </c>
      <c r="B52" s="11">
        <v>4.5699871946972115</v>
      </c>
      <c r="C52" s="11">
        <v>3.7883053294258953</v>
      </c>
      <c r="D52" s="11">
        <v>3.8290121079687149</v>
      </c>
      <c r="E52" s="11">
        <v>4.7706551127230989</v>
      </c>
      <c r="F52" s="11">
        <v>2.8786895346091788</v>
      </c>
      <c r="G52" s="11">
        <v>2.5205319925732552</v>
      </c>
      <c r="H52" s="11">
        <v>3.652436708746384</v>
      </c>
      <c r="I52" s="11">
        <v>2.9196251094619132</v>
      </c>
      <c r="J52" s="11">
        <v>2.9113843595901301</v>
      </c>
      <c r="K52" s="11">
        <v>4.3939892856786695</v>
      </c>
    </row>
    <row r="53" spans="1:11" x14ac:dyDescent="0.35">
      <c r="A53" s="17" t="s">
        <v>198</v>
      </c>
      <c r="B53" s="11">
        <v>0.38084437757248379</v>
      </c>
      <c r="C53" s="11">
        <v>0.38523165974201007</v>
      </c>
      <c r="D53" s="11">
        <v>0.71217863472604748</v>
      </c>
      <c r="E53" s="11">
        <v>0.36991609046312618</v>
      </c>
      <c r="F53" s="11" t="s">
        <v>141</v>
      </c>
      <c r="G53" s="11" t="s">
        <v>141</v>
      </c>
      <c r="H53" s="11">
        <v>0.37312733443132895</v>
      </c>
      <c r="I53" s="11" t="s">
        <v>141</v>
      </c>
      <c r="J53" s="11">
        <v>0.35847330052334792</v>
      </c>
      <c r="K53" s="11">
        <v>0.37115756868876076</v>
      </c>
    </row>
    <row r="54" spans="1:11" x14ac:dyDescent="0.35">
      <c r="A54" s="17" t="s">
        <v>199</v>
      </c>
      <c r="B54" s="11">
        <v>5.6607516647584681</v>
      </c>
      <c r="C54" s="11">
        <v>6.3286196873099341</v>
      </c>
      <c r="D54" s="11">
        <v>7.7777874375728597</v>
      </c>
      <c r="E54" s="11">
        <v>7.7092701116162674</v>
      </c>
      <c r="F54" s="11">
        <v>4.2927673211943587</v>
      </c>
      <c r="G54" s="11">
        <v>3.5148322323807295</v>
      </c>
      <c r="H54" s="11">
        <v>4.5003980196973927</v>
      </c>
      <c r="I54" s="11">
        <v>4.8865083729408392</v>
      </c>
      <c r="J54" s="11">
        <v>5.4207388213564043</v>
      </c>
      <c r="K54" s="11">
        <v>9.5876816711021391</v>
      </c>
    </row>
    <row r="55" spans="1:11" x14ac:dyDescent="0.35">
      <c r="A55" s="17" t="s">
        <v>200</v>
      </c>
      <c r="B55" s="11" t="s">
        <v>141</v>
      </c>
      <c r="C55" s="11">
        <v>0.99505932875106129</v>
      </c>
      <c r="D55" s="11" t="s">
        <v>141</v>
      </c>
      <c r="E55" s="11">
        <v>0.96910294829471966</v>
      </c>
      <c r="F55" s="11">
        <v>0.93623878343840361</v>
      </c>
      <c r="G55" s="11">
        <v>0.49521152404569818</v>
      </c>
      <c r="H55" s="11">
        <v>1.4961101480628989</v>
      </c>
      <c r="I55" s="11" t="s">
        <v>141</v>
      </c>
      <c r="J55" s="11">
        <v>1.042356108649332</v>
      </c>
      <c r="K55" s="11">
        <v>0.5376451773722718</v>
      </c>
    </row>
    <row r="56" spans="1:11" x14ac:dyDescent="0.35">
      <c r="A56" s="17" t="s">
        <v>201</v>
      </c>
      <c r="B56" s="11">
        <v>20.020863156121514</v>
      </c>
      <c r="C56" s="11">
        <v>14.633150202576712</v>
      </c>
      <c r="D56" s="11">
        <v>12.443666552478852</v>
      </c>
      <c r="E56" s="11">
        <v>14.930194797590463</v>
      </c>
      <c r="F56" s="11">
        <v>10.263975410453417</v>
      </c>
      <c r="G56" s="11">
        <v>4.5677110357677169</v>
      </c>
      <c r="H56" s="11">
        <v>8.6567272492823637</v>
      </c>
      <c r="I56" s="11">
        <v>8.1259541233771859</v>
      </c>
      <c r="J56" s="11">
        <v>13.328515722815768</v>
      </c>
      <c r="K56" s="11">
        <v>7.8203416773670549</v>
      </c>
    </row>
    <row r="57" spans="1:11" x14ac:dyDescent="0.35">
      <c r="A57" s="17" t="s">
        <v>202</v>
      </c>
      <c r="B57" s="11" t="s">
        <v>141</v>
      </c>
      <c r="C57" s="11" t="s">
        <v>141</v>
      </c>
      <c r="D57" s="11" t="s">
        <v>141</v>
      </c>
      <c r="E57" s="11">
        <v>1.6239262459805532</v>
      </c>
      <c r="F57" s="11" t="s">
        <v>141</v>
      </c>
      <c r="G57" s="11" t="s">
        <v>141</v>
      </c>
      <c r="H57" s="11">
        <v>0.55866733695323645</v>
      </c>
      <c r="I57" s="11" t="s">
        <v>141</v>
      </c>
      <c r="J57" s="11" t="s">
        <v>141</v>
      </c>
      <c r="K57" s="11" t="s">
        <v>141</v>
      </c>
    </row>
    <row r="58" spans="1:11" x14ac:dyDescent="0.35">
      <c r="A58" s="17" t="s">
        <v>203</v>
      </c>
      <c r="B58" s="11">
        <v>8.2758940166590733</v>
      </c>
      <c r="C58" s="11">
        <v>5.9167857932159071</v>
      </c>
      <c r="D58" s="11">
        <v>6.4197827872854241</v>
      </c>
      <c r="E58" s="11">
        <v>8.2180499393690898</v>
      </c>
      <c r="F58" s="11">
        <v>5.644491216348702</v>
      </c>
      <c r="G58" s="11">
        <v>7.8740126943973987</v>
      </c>
      <c r="H58" s="11">
        <v>8.4568502220489403</v>
      </c>
      <c r="I58" s="11">
        <v>7.3511357183759163</v>
      </c>
      <c r="J58" s="11">
        <v>3.9101142513543778</v>
      </c>
      <c r="K58" s="11">
        <v>9.6687752214021003</v>
      </c>
    </row>
    <row r="59" spans="1:11" x14ac:dyDescent="0.35">
      <c r="A59" s="14" t="s">
        <v>139</v>
      </c>
      <c r="B59" s="11">
        <v>1.7050840211312424</v>
      </c>
      <c r="C59" s="11">
        <v>1.8133046236832497</v>
      </c>
      <c r="D59" s="11">
        <v>1.5682700343164762</v>
      </c>
      <c r="E59" s="11">
        <v>1.5527196331009041</v>
      </c>
      <c r="F59" s="11">
        <v>1.1438317666473761</v>
      </c>
      <c r="G59" s="11">
        <v>1.4808218682874408</v>
      </c>
      <c r="H59" s="11">
        <v>1.5494389544932969</v>
      </c>
      <c r="I59" s="11">
        <v>1.3142854928497962</v>
      </c>
      <c r="J59" s="11">
        <v>1.4297357215079669</v>
      </c>
      <c r="K59" s="11">
        <v>1.4214732611374943</v>
      </c>
    </row>
  </sheetData>
  <hyperlinks>
    <hyperlink ref="A2" location="'Cover page'!A1" display="Data notes apply to this table. Click here to see notes or return to cover page." xr:uid="{E89E15E7-5028-4AB2-A49A-7D3478728B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D1DE-B8A4-42FB-843C-669FCBCE1509}">
  <dimension ref="A1:K59"/>
  <sheetViews>
    <sheetView zoomScaleNormal="100" workbookViewId="0"/>
  </sheetViews>
  <sheetFormatPr defaultRowHeight="14.5" x14ac:dyDescent="0.35"/>
  <cols>
    <col min="1" max="1" width="57.7265625" bestFit="1" customWidth="1"/>
    <col min="2" max="2" width="8"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page'!$A$25</f>
        <v>Table 2.3. Fatalities (count) by Occupation (ANZSCO Sub major group), 10 years (financial) to 2022-23</v>
      </c>
    </row>
    <row r="2" spans="1:11" ht="15" thickTop="1" x14ac:dyDescent="0.35">
      <c r="A2" s="10" t="s">
        <v>18</v>
      </c>
    </row>
    <row r="3" spans="1:11" hidden="1" x14ac:dyDescent="0.35">
      <c r="A3" s="1" t="s">
        <v>142</v>
      </c>
      <c r="B3" t="s" vm="2">
        <v>20</v>
      </c>
    </row>
    <row r="4" spans="1:11" hidden="1" x14ac:dyDescent="0.35">
      <c r="A4" s="1" t="s">
        <v>21</v>
      </c>
      <c r="B4" t="s" vm="4">
        <v>22</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153</v>
      </c>
      <c r="B8" s="12">
        <v>31</v>
      </c>
      <c r="C8" s="12">
        <v>26</v>
      </c>
      <c r="D8" s="12">
        <v>36</v>
      </c>
      <c r="E8" s="12">
        <v>26</v>
      </c>
      <c r="F8" s="12">
        <v>18</v>
      </c>
      <c r="G8" s="12">
        <v>22</v>
      </c>
      <c r="H8" s="12">
        <v>31</v>
      </c>
      <c r="I8" s="12">
        <v>29</v>
      </c>
      <c r="J8" s="12">
        <v>30</v>
      </c>
      <c r="K8" s="12">
        <v>22</v>
      </c>
    </row>
    <row r="9" spans="1:11" x14ac:dyDescent="0.35">
      <c r="A9" s="17" t="s">
        <v>154</v>
      </c>
      <c r="B9" s="12">
        <v>1</v>
      </c>
      <c r="C9" s="12">
        <v>0</v>
      </c>
      <c r="D9" s="12">
        <v>2</v>
      </c>
      <c r="E9" s="12">
        <v>0</v>
      </c>
      <c r="F9" s="12">
        <v>1</v>
      </c>
      <c r="G9" s="12">
        <v>1</v>
      </c>
      <c r="H9" s="12">
        <v>1</v>
      </c>
      <c r="I9" s="12">
        <v>4</v>
      </c>
      <c r="J9" s="12">
        <v>4</v>
      </c>
      <c r="K9" s="12">
        <v>2</v>
      </c>
    </row>
    <row r="10" spans="1:11" x14ac:dyDescent="0.35">
      <c r="A10" s="17" t="s">
        <v>155</v>
      </c>
      <c r="B10" s="12">
        <v>25</v>
      </c>
      <c r="C10" s="12">
        <v>21</v>
      </c>
      <c r="D10" s="12">
        <v>28</v>
      </c>
      <c r="E10" s="12">
        <v>20</v>
      </c>
      <c r="F10" s="12">
        <v>17</v>
      </c>
      <c r="G10" s="12">
        <v>20</v>
      </c>
      <c r="H10" s="12">
        <v>29</v>
      </c>
      <c r="I10" s="12">
        <v>23</v>
      </c>
      <c r="J10" s="12">
        <v>23</v>
      </c>
      <c r="K10" s="12">
        <v>15</v>
      </c>
    </row>
    <row r="11" spans="1:11" x14ac:dyDescent="0.35">
      <c r="A11" s="17" t="s">
        <v>156</v>
      </c>
      <c r="B11" s="12">
        <v>3</v>
      </c>
      <c r="C11" s="12">
        <v>2</v>
      </c>
      <c r="D11" s="12">
        <v>6</v>
      </c>
      <c r="E11" s="12">
        <v>3</v>
      </c>
      <c r="F11" s="12">
        <v>0</v>
      </c>
      <c r="G11" s="12">
        <v>1</v>
      </c>
      <c r="H11" s="12">
        <v>1</v>
      </c>
      <c r="I11" s="12">
        <v>1</v>
      </c>
      <c r="J11" s="12">
        <v>2</v>
      </c>
      <c r="K11" s="12">
        <v>4</v>
      </c>
    </row>
    <row r="12" spans="1:11" x14ac:dyDescent="0.35">
      <c r="A12" s="17" t="s">
        <v>157</v>
      </c>
      <c r="B12" s="12">
        <v>2</v>
      </c>
      <c r="C12" s="12">
        <v>3</v>
      </c>
      <c r="D12" s="12">
        <v>0</v>
      </c>
      <c r="E12" s="12">
        <v>3</v>
      </c>
      <c r="F12" s="12">
        <v>0</v>
      </c>
      <c r="G12" s="12">
        <v>0</v>
      </c>
      <c r="H12" s="12">
        <v>0</v>
      </c>
      <c r="I12" s="12">
        <v>1</v>
      </c>
      <c r="J12" s="12">
        <v>1</v>
      </c>
      <c r="K12" s="12">
        <v>1</v>
      </c>
    </row>
    <row r="13" spans="1:11" x14ac:dyDescent="0.35">
      <c r="A13" s="16" t="s">
        <v>158</v>
      </c>
      <c r="B13" s="12">
        <v>15</v>
      </c>
      <c r="C13" s="12">
        <v>12</v>
      </c>
      <c r="D13" s="12">
        <v>15</v>
      </c>
      <c r="E13" s="12">
        <v>14</v>
      </c>
      <c r="F13" s="12">
        <v>14</v>
      </c>
      <c r="G13" s="12">
        <v>9</v>
      </c>
      <c r="H13" s="12">
        <v>9</v>
      </c>
      <c r="I13" s="12">
        <v>9</v>
      </c>
      <c r="J13" s="12">
        <v>9</v>
      </c>
      <c r="K13" s="12">
        <v>12</v>
      </c>
    </row>
    <row r="14" spans="1:11" x14ac:dyDescent="0.35">
      <c r="A14" s="17" t="s">
        <v>159</v>
      </c>
      <c r="B14" s="12">
        <v>0</v>
      </c>
      <c r="C14" s="12">
        <v>2</v>
      </c>
      <c r="D14" s="12">
        <v>2</v>
      </c>
      <c r="E14" s="12">
        <v>1</v>
      </c>
      <c r="F14" s="12">
        <v>0</v>
      </c>
      <c r="G14" s="12">
        <v>0</v>
      </c>
      <c r="H14" s="12">
        <v>1</v>
      </c>
      <c r="I14" s="12">
        <v>0</v>
      </c>
      <c r="J14" s="12">
        <v>0</v>
      </c>
      <c r="K14" s="12">
        <v>0</v>
      </c>
    </row>
    <row r="15" spans="1:11" x14ac:dyDescent="0.35">
      <c r="A15" s="17" t="s">
        <v>160</v>
      </c>
      <c r="B15" s="12">
        <v>2</v>
      </c>
      <c r="C15" s="12">
        <v>1</v>
      </c>
      <c r="D15" s="12">
        <v>1</v>
      </c>
      <c r="E15" s="12">
        <v>2</v>
      </c>
      <c r="F15" s="12">
        <v>2</v>
      </c>
      <c r="G15" s="12">
        <v>0</v>
      </c>
      <c r="H15" s="12">
        <v>1</v>
      </c>
      <c r="I15" s="12">
        <v>0</v>
      </c>
      <c r="J15" s="12">
        <v>1</v>
      </c>
      <c r="K15" s="12">
        <v>1</v>
      </c>
    </row>
    <row r="16" spans="1:11" x14ac:dyDescent="0.35">
      <c r="A16" s="17" t="s">
        <v>161</v>
      </c>
      <c r="B16" s="12">
        <v>13</v>
      </c>
      <c r="C16" s="12">
        <v>6</v>
      </c>
      <c r="D16" s="12">
        <v>10</v>
      </c>
      <c r="E16" s="12">
        <v>8</v>
      </c>
      <c r="F16" s="12">
        <v>12</v>
      </c>
      <c r="G16" s="12">
        <v>8</v>
      </c>
      <c r="H16" s="12">
        <v>7</v>
      </c>
      <c r="I16" s="12">
        <v>9</v>
      </c>
      <c r="J16" s="12">
        <v>7</v>
      </c>
      <c r="K16" s="12">
        <v>10</v>
      </c>
    </row>
    <row r="17" spans="1:11" x14ac:dyDescent="0.35">
      <c r="A17" s="17" t="s">
        <v>162</v>
      </c>
      <c r="B17" s="12">
        <v>0</v>
      </c>
      <c r="C17" s="12">
        <v>1</v>
      </c>
      <c r="D17" s="12">
        <v>0</v>
      </c>
      <c r="E17" s="12">
        <v>0</v>
      </c>
      <c r="F17" s="12">
        <v>0</v>
      </c>
      <c r="G17" s="12">
        <v>0</v>
      </c>
      <c r="H17" s="12">
        <v>0</v>
      </c>
      <c r="I17" s="12">
        <v>0</v>
      </c>
      <c r="J17" s="12">
        <v>0</v>
      </c>
      <c r="K17" s="12">
        <v>0</v>
      </c>
    </row>
    <row r="18" spans="1:11" x14ac:dyDescent="0.35">
      <c r="A18" s="17" t="s">
        <v>163</v>
      </c>
      <c r="B18" s="12">
        <v>0</v>
      </c>
      <c r="C18" s="12">
        <v>2</v>
      </c>
      <c r="D18" s="12">
        <v>1</v>
      </c>
      <c r="E18" s="12">
        <v>1</v>
      </c>
      <c r="F18" s="12">
        <v>0</v>
      </c>
      <c r="G18" s="12">
        <v>0</v>
      </c>
      <c r="H18" s="12">
        <v>0</v>
      </c>
      <c r="I18" s="12">
        <v>0</v>
      </c>
      <c r="J18" s="12">
        <v>1</v>
      </c>
      <c r="K18" s="12">
        <v>0</v>
      </c>
    </row>
    <row r="19" spans="1:11" x14ac:dyDescent="0.35">
      <c r="A19" s="17" t="s">
        <v>164</v>
      </c>
      <c r="B19" s="12">
        <v>0</v>
      </c>
      <c r="C19" s="12">
        <v>0</v>
      </c>
      <c r="D19" s="12">
        <v>0</v>
      </c>
      <c r="E19" s="12">
        <v>0</v>
      </c>
      <c r="F19" s="12">
        <v>0</v>
      </c>
      <c r="G19" s="12">
        <v>0</v>
      </c>
      <c r="H19" s="12">
        <v>0</v>
      </c>
      <c r="I19" s="12">
        <v>0</v>
      </c>
      <c r="J19" s="12">
        <v>0</v>
      </c>
      <c r="K19" s="12">
        <v>0</v>
      </c>
    </row>
    <row r="20" spans="1:11" x14ac:dyDescent="0.35">
      <c r="A20" s="17" t="s">
        <v>165</v>
      </c>
      <c r="B20" s="12">
        <v>0</v>
      </c>
      <c r="C20" s="12">
        <v>0</v>
      </c>
      <c r="D20" s="12">
        <v>1</v>
      </c>
      <c r="E20" s="12">
        <v>2</v>
      </c>
      <c r="F20" s="12">
        <v>0</v>
      </c>
      <c r="G20" s="12">
        <v>1</v>
      </c>
      <c r="H20" s="12">
        <v>0</v>
      </c>
      <c r="I20" s="12">
        <v>0</v>
      </c>
      <c r="J20" s="12">
        <v>0</v>
      </c>
      <c r="K20" s="12">
        <v>1</v>
      </c>
    </row>
    <row r="21" spans="1:11" x14ac:dyDescent="0.35">
      <c r="A21" s="16" t="s">
        <v>166</v>
      </c>
      <c r="B21" s="12">
        <v>28</v>
      </c>
      <c r="C21" s="12">
        <v>30</v>
      </c>
      <c r="D21" s="12">
        <v>35</v>
      </c>
      <c r="E21" s="12">
        <v>21</v>
      </c>
      <c r="F21" s="12">
        <v>23</v>
      </c>
      <c r="G21" s="12">
        <v>28</v>
      </c>
      <c r="H21" s="12">
        <v>27</v>
      </c>
      <c r="I21" s="12">
        <v>23</v>
      </c>
      <c r="J21" s="12">
        <v>29</v>
      </c>
      <c r="K21" s="12">
        <v>27</v>
      </c>
    </row>
    <row r="22" spans="1:11" x14ac:dyDescent="0.35">
      <c r="A22" s="17" t="s">
        <v>167</v>
      </c>
      <c r="B22" s="12">
        <v>0</v>
      </c>
      <c r="C22" s="12">
        <v>0</v>
      </c>
      <c r="D22" s="12">
        <v>1</v>
      </c>
      <c r="E22" s="12">
        <v>1</v>
      </c>
      <c r="F22" s="12">
        <v>1</v>
      </c>
      <c r="G22" s="12">
        <v>0</v>
      </c>
      <c r="H22" s="12">
        <v>1</v>
      </c>
      <c r="I22" s="12">
        <v>2</v>
      </c>
      <c r="J22" s="12">
        <v>2</v>
      </c>
      <c r="K22" s="12">
        <v>2</v>
      </c>
    </row>
    <row r="23" spans="1:11" x14ac:dyDescent="0.35">
      <c r="A23" s="17" t="s">
        <v>168</v>
      </c>
      <c r="B23" s="12">
        <v>15</v>
      </c>
      <c r="C23" s="12">
        <v>6</v>
      </c>
      <c r="D23" s="12">
        <v>7</v>
      </c>
      <c r="E23" s="12">
        <v>2</v>
      </c>
      <c r="F23" s="12">
        <v>5</v>
      </c>
      <c r="G23" s="12">
        <v>6</v>
      </c>
      <c r="H23" s="12">
        <v>6</v>
      </c>
      <c r="I23" s="12">
        <v>5</v>
      </c>
      <c r="J23" s="12">
        <v>9</v>
      </c>
      <c r="K23" s="12">
        <v>10</v>
      </c>
    </row>
    <row r="24" spans="1:11" x14ac:dyDescent="0.35">
      <c r="A24" s="17" t="s">
        <v>169</v>
      </c>
      <c r="B24" s="12">
        <v>5</v>
      </c>
      <c r="C24" s="12">
        <v>9</v>
      </c>
      <c r="D24" s="12">
        <v>14</v>
      </c>
      <c r="E24" s="12">
        <v>11</v>
      </c>
      <c r="F24" s="12">
        <v>4</v>
      </c>
      <c r="G24" s="12">
        <v>4</v>
      </c>
      <c r="H24" s="12">
        <v>7</v>
      </c>
      <c r="I24" s="12">
        <v>5</v>
      </c>
      <c r="J24" s="12">
        <v>5</v>
      </c>
      <c r="K24" s="12">
        <v>8</v>
      </c>
    </row>
    <row r="25" spans="1:11" x14ac:dyDescent="0.35">
      <c r="A25" s="17" t="s">
        <v>170</v>
      </c>
      <c r="B25" s="12">
        <v>7</v>
      </c>
      <c r="C25" s="12">
        <v>8</v>
      </c>
      <c r="D25" s="12">
        <v>8</v>
      </c>
      <c r="E25" s="12">
        <v>4</v>
      </c>
      <c r="F25" s="12">
        <v>5</v>
      </c>
      <c r="G25" s="12">
        <v>12</v>
      </c>
      <c r="H25" s="12">
        <v>5</v>
      </c>
      <c r="I25" s="12">
        <v>6</v>
      </c>
      <c r="J25" s="12">
        <v>7</v>
      </c>
      <c r="K25" s="12">
        <v>5</v>
      </c>
    </row>
    <row r="26" spans="1:11" x14ac:dyDescent="0.35">
      <c r="A26" s="17" t="s">
        <v>171</v>
      </c>
      <c r="B26" s="12">
        <v>0</v>
      </c>
      <c r="C26" s="12">
        <v>0</v>
      </c>
      <c r="D26" s="12">
        <v>1</v>
      </c>
      <c r="E26" s="12">
        <v>0</v>
      </c>
      <c r="F26" s="12">
        <v>0</v>
      </c>
      <c r="G26" s="12">
        <v>0</v>
      </c>
      <c r="H26" s="12">
        <v>0</v>
      </c>
      <c r="I26" s="12">
        <v>0</v>
      </c>
      <c r="J26" s="12">
        <v>0</v>
      </c>
      <c r="K26" s="12">
        <v>0</v>
      </c>
    </row>
    <row r="27" spans="1:11" x14ac:dyDescent="0.35">
      <c r="A27" s="17" t="s">
        <v>172</v>
      </c>
      <c r="B27" s="12">
        <v>0</v>
      </c>
      <c r="C27" s="12">
        <v>5</v>
      </c>
      <c r="D27" s="12">
        <v>3</v>
      </c>
      <c r="E27" s="12">
        <v>3</v>
      </c>
      <c r="F27" s="12">
        <v>3</v>
      </c>
      <c r="G27" s="12">
        <v>4</v>
      </c>
      <c r="H27" s="12">
        <v>4</v>
      </c>
      <c r="I27" s="12">
        <v>2</v>
      </c>
      <c r="J27" s="12">
        <v>3</v>
      </c>
      <c r="K27" s="12">
        <v>0</v>
      </c>
    </row>
    <row r="28" spans="1:11" x14ac:dyDescent="0.35">
      <c r="A28" s="17" t="s">
        <v>173</v>
      </c>
      <c r="B28" s="12">
        <v>1</v>
      </c>
      <c r="C28" s="12">
        <v>2</v>
      </c>
      <c r="D28" s="12">
        <v>1</v>
      </c>
      <c r="E28" s="12">
        <v>0</v>
      </c>
      <c r="F28" s="12">
        <v>5</v>
      </c>
      <c r="G28" s="12">
        <v>2</v>
      </c>
      <c r="H28" s="12">
        <v>4</v>
      </c>
      <c r="I28" s="12">
        <v>3</v>
      </c>
      <c r="J28" s="12">
        <v>3</v>
      </c>
      <c r="K28" s="12">
        <v>2</v>
      </c>
    </row>
    <row r="29" spans="1:11" x14ac:dyDescent="0.35">
      <c r="A29" s="16" t="s">
        <v>174</v>
      </c>
      <c r="B29" s="12">
        <v>11</v>
      </c>
      <c r="C29" s="12">
        <v>12</v>
      </c>
      <c r="D29" s="12">
        <v>8</v>
      </c>
      <c r="E29" s="12">
        <v>8</v>
      </c>
      <c r="F29" s="12">
        <v>9</v>
      </c>
      <c r="G29" s="12">
        <v>11</v>
      </c>
      <c r="H29" s="12">
        <v>22</v>
      </c>
      <c r="I29" s="12">
        <v>5</v>
      </c>
      <c r="J29" s="12">
        <v>12</v>
      </c>
      <c r="K29" s="12">
        <v>10</v>
      </c>
    </row>
    <row r="30" spans="1:11" x14ac:dyDescent="0.35">
      <c r="A30" s="17" t="s">
        <v>175</v>
      </c>
      <c r="B30" s="12">
        <v>0</v>
      </c>
      <c r="C30" s="12">
        <v>2</v>
      </c>
      <c r="D30" s="12">
        <v>0</v>
      </c>
      <c r="E30" s="12">
        <v>0</v>
      </c>
      <c r="F30" s="12">
        <v>0</v>
      </c>
      <c r="G30" s="12">
        <v>1</v>
      </c>
      <c r="H30" s="12">
        <v>1</v>
      </c>
      <c r="I30" s="12">
        <v>0</v>
      </c>
      <c r="J30" s="12">
        <v>2</v>
      </c>
      <c r="K30" s="12">
        <v>0</v>
      </c>
    </row>
    <row r="31" spans="1:11" x14ac:dyDescent="0.35">
      <c r="A31" s="17" t="s">
        <v>176</v>
      </c>
      <c r="B31" s="12">
        <v>2</v>
      </c>
      <c r="C31" s="12">
        <v>0</v>
      </c>
      <c r="D31" s="12">
        <v>0</v>
      </c>
      <c r="E31" s="12">
        <v>1</v>
      </c>
      <c r="F31" s="12">
        <v>2</v>
      </c>
      <c r="G31" s="12">
        <v>2</v>
      </c>
      <c r="H31" s="12">
        <v>2</v>
      </c>
      <c r="I31" s="12">
        <v>0</v>
      </c>
      <c r="J31" s="12">
        <v>1</v>
      </c>
      <c r="K31" s="12">
        <v>0</v>
      </c>
    </row>
    <row r="32" spans="1:11" x14ac:dyDescent="0.35">
      <c r="A32" s="17" t="s">
        <v>177</v>
      </c>
      <c r="B32" s="12">
        <v>1</v>
      </c>
      <c r="C32" s="12">
        <v>0</v>
      </c>
      <c r="D32" s="12">
        <v>3</v>
      </c>
      <c r="E32" s="12">
        <v>0</v>
      </c>
      <c r="F32" s="12">
        <v>0</v>
      </c>
      <c r="G32" s="12">
        <v>0</v>
      </c>
      <c r="H32" s="12">
        <v>0</v>
      </c>
      <c r="I32" s="12">
        <v>0</v>
      </c>
      <c r="J32" s="12">
        <v>0</v>
      </c>
      <c r="K32" s="12">
        <v>1</v>
      </c>
    </row>
    <row r="33" spans="1:11" x14ac:dyDescent="0.35">
      <c r="A33" s="17" t="s">
        <v>178</v>
      </c>
      <c r="B33" s="12">
        <v>1</v>
      </c>
      <c r="C33" s="12">
        <v>3</v>
      </c>
      <c r="D33" s="12">
        <v>2</v>
      </c>
      <c r="E33" s="12">
        <v>4</v>
      </c>
      <c r="F33" s="12">
        <v>1</v>
      </c>
      <c r="G33" s="12">
        <v>6</v>
      </c>
      <c r="H33" s="12">
        <v>15</v>
      </c>
      <c r="I33" s="12">
        <v>3</v>
      </c>
      <c r="J33" s="12">
        <v>5</v>
      </c>
      <c r="K33" s="12">
        <v>6</v>
      </c>
    </row>
    <row r="34" spans="1:11" x14ac:dyDescent="0.35">
      <c r="A34" s="17" t="s">
        <v>179</v>
      </c>
      <c r="B34" s="12">
        <v>7</v>
      </c>
      <c r="C34" s="12">
        <v>7</v>
      </c>
      <c r="D34" s="12">
        <v>3</v>
      </c>
      <c r="E34" s="12">
        <v>3</v>
      </c>
      <c r="F34" s="12">
        <v>6</v>
      </c>
      <c r="G34" s="12">
        <v>2</v>
      </c>
      <c r="H34" s="12">
        <v>4</v>
      </c>
      <c r="I34" s="12">
        <v>2</v>
      </c>
      <c r="J34" s="12">
        <v>4</v>
      </c>
      <c r="K34" s="12">
        <v>3</v>
      </c>
    </row>
    <row r="35" spans="1:11" x14ac:dyDescent="0.35">
      <c r="A35" s="16" t="s">
        <v>180</v>
      </c>
      <c r="B35" s="12">
        <v>1</v>
      </c>
      <c r="C35" s="12">
        <v>4</v>
      </c>
      <c r="D35" s="12">
        <v>1</v>
      </c>
      <c r="E35" s="12">
        <v>2</v>
      </c>
      <c r="F35" s="12">
        <v>1</v>
      </c>
      <c r="G35" s="12">
        <v>1</v>
      </c>
      <c r="H35" s="12">
        <v>1</v>
      </c>
      <c r="I35" s="12">
        <v>2</v>
      </c>
      <c r="J35" s="12">
        <v>0</v>
      </c>
      <c r="K35" s="12">
        <v>2</v>
      </c>
    </row>
    <row r="36" spans="1:11" x14ac:dyDescent="0.35">
      <c r="A36" s="17" t="s">
        <v>181</v>
      </c>
      <c r="B36" s="12">
        <v>0</v>
      </c>
      <c r="C36" s="12">
        <v>0</v>
      </c>
      <c r="D36" s="12">
        <v>0</v>
      </c>
      <c r="E36" s="12">
        <v>0</v>
      </c>
      <c r="F36" s="12">
        <v>0</v>
      </c>
      <c r="G36" s="12">
        <v>0</v>
      </c>
      <c r="H36" s="12">
        <v>0</v>
      </c>
      <c r="I36" s="12">
        <v>0</v>
      </c>
      <c r="J36" s="12">
        <v>0</v>
      </c>
      <c r="K36" s="12">
        <v>0</v>
      </c>
    </row>
    <row r="37" spans="1:11" x14ac:dyDescent="0.35">
      <c r="A37" s="17" t="s">
        <v>182</v>
      </c>
      <c r="B37" s="12">
        <v>0</v>
      </c>
      <c r="C37" s="12">
        <v>0</v>
      </c>
      <c r="D37" s="12">
        <v>0</v>
      </c>
      <c r="E37" s="12">
        <v>0</v>
      </c>
      <c r="F37" s="12">
        <v>0</v>
      </c>
      <c r="G37" s="12">
        <v>0</v>
      </c>
      <c r="H37" s="12">
        <v>0</v>
      </c>
      <c r="I37" s="12">
        <v>0</v>
      </c>
      <c r="J37" s="12">
        <v>0</v>
      </c>
      <c r="K37" s="12">
        <v>0</v>
      </c>
    </row>
    <row r="38" spans="1:11" x14ac:dyDescent="0.35">
      <c r="A38" s="17" t="s">
        <v>183</v>
      </c>
      <c r="B38" s="12">
        <v>1</v>
      </c>
      <c r="C38" s="12">
        <v>0</v>
      </c>
      <c r="D38" s="12">
        <v>0</v>
      </c>
      <c r="E38" s="12">
        <v>0</v>
      </c>
      <c r="F38" s="12">
        <v>0</v>
      </c>
      <c r="G38" s="12">
        <v>0</v>
      </c>
      <c r="H38" s="12">
        <v>0</v>
      </c>
      <c r="I38" s="12">
        <v>1</v>
      </c>
      <c r="J38" s="12">
        <v>0</v>
      </c>
      <c r="K38" s="12">
        <v>0</v>
      </c>
    </row>
    <row r="39" spans="1:11" x14ac:dyDescent="0.35">
      <c r="A39" s="17" t="s">
        <v>184</v>
      </c>
      <c r="B39" s="12">
        <v>0</v>
      </c>
      <c r="C39" s="12">
        <v>0</v>
      </c>
      <c r="D39" s="12">
        <v>0</v>
      </c>
      <c r="E39" s="12">
        <v>1</v>
      </c>
      <c r="F39" s="12">
        <v>0</v>
      </c>
      <c r="G39" s="12">
        <v>0</v>
      </c>
      <c r="H39" s="12">
        <v>0</v>
      </c>
      <c r="I39" s="12">
        <v>0</v>
      </c>
      <c r="J39" s="12">
        <v>0</v>
      </c>
      <c r="K39" s="12">
        <v>0</v>
      </c>
    </row>
    <row r="40" spans="1:11" x14ac:dyDescent="0.35">
      <c r="A40" s="17" t="s">
        <v>185</v>
      </c>
      <c r="B40" s="12">
        <v>0</v>
      </c>
      <c r="C40" s="12">
        <v>0</v>
      </c>
      <c r="D40" s="12">
        <v>0</v>
      </c>
      <c r="E40" s="12">
        <v>1</v>
      </c>
      <c r="F40" s="12">
        <v>0</v>
      </c>
      <c r="G40" s="12">
        <v>0</v>
      </c>
      <c r="H40" s="12">
        <v>0</v>
      </c>
      <c r="I40" s="12">
        <v>0</v>
      </c>
      <c r="J40" s="12">
        <v>0</v>
      </c>
      <c r="K40" s="12">
        <v>0</v>
      </c>
    </row>
    <row r="41" spans="1:11" x14ac:dyDescent="0.35">
      <c r="A41" s="17" t="s">
        <v>186</v>
      </c>
      <c r="B41" s="12">
        <v>0</v>
      </c>
      <c r="C41" s="12">
        <v>3</v>
      </c>
      <c r="D41" s="12">
        <v>0</v>
      </c>
      <c r="E41" s="12">
        <v>0</v>
      </c>
      <c r="F41" s="12">
        <v>1</v>
      </c>
      <c r="G41" s="12">
        <v>1</v>
      </c>
      <c r="H41" s="12">
        <v>1</v>
      </c>
      <c r="I41" s="12">
        <v>1</v>
      </c>
      <c r="J41" s="12">
        <v>0</v>
      </c>
      <c r="K41" s="12">
        <v>2</v>
      </c>
    </row>
    <row r="42" spans="1:11" x14ac:dyDescent="0.35">
      <c r="A42" s="17" t="s">
        <v>187</v>
      </c>
      <c r="B42" s="12">
        <v>0</v>
      </c>
      <c r="C42" s="12">
        <v>1</v>
      </c>
      <c r="D42" s="12">
        <v>1</v>
      </c>
      <c r="E42" s="12">
        <v>0</v>
      </c>
      <c r="F42" s="12">
        <v>0</v>
      </c>
      <c r="G42" s="12">
        <v>0</v>
      </c>
      <c r="H42" s="12">
        <v>0</v>
      </c>
      <c r="I42" s="12">
        <v>0</v>
      </c>
      <c r="J42" s="12">
        <v>0</v>
      </c>
      <c r="K42" s="12">
        <v>0</v>
      </c>
    </row>
    <row r="43" spans="1:11" x14ac:dyDescent="0.35">
      <c r="A43" s="16" t="s">
        <v>188</v>
      </c>
      <c r="B43" s="12">
        <v>5</v>
      </c>
      <c r="C43" s="12">
        <v>2</v>
      </c>
      <c r="D43" s="12">
        <v>2</v>
      </c>
      <c r="E43" s="12">
        <v>2</v>
      </c>
      <c r="F43" s="12">
        <v>1</v>
      </c>
      <c r="G43" s="12">
        <v>1</v>
      </c>
      <c r="H43" s="12">
        <v>1</v>
      </c>
      <c r="I43" s="12">
        <v>2</v>
      </c>
      <c r="J43" s="12">
        <v>2</v>
      </c>
      <c r="K43" s="12">
        <v>1</v>
      </c>
    </row>
    <row r="44" spans="1:11" x14ac:dyDescent="0.35">
      <c r="A44" s="17" t="s">
        <v>189</v>
      </c>
      <c r="B44" s="12">
        <v>0</v>
      </c>
      <c r="C44" s="12">
        <v>1</v>
      </c>
      <c r="D44" s="12">
        <v>0</v>
      </c>
      <c r="E44" s="12">
        <v>1</v>
      </c>
      <c r="F44" s="12">
        <v>1</v>
      </c>
      <c r="G44" s="12">
        <v>0</v>
      </c>
      <c r="H44" s="12">
        <v>1</v>
      </c>
      <c r="I44" s="12">
        <v>2</v>
      </c>
      <c r="J44" s="12">
        <v>0</v>
      </c>
      <c r="K44" s="12">
        <v>0</v>
      </c>
    </row>
    <row r="45" spans="1:11" x14ac:dyDescent="0.35">
      <c r="A45" s="17" t="s">
        <v>190</v>
      </c>
      <c r="B45" s="12">
        <v>4</v>
      </c>
      <c r="C45" s="12">
        <v>1</v>
      </c>
      <c r="D45" s="12">
        <v>2</v>
      </c>
      <c r="E45" s="12">
        <v>1</v>
      </c>
      <c r="F45" s="12">
        <v>0</v>
      </c>
      <c r="G45" s="12">
        <v>1</v>
      </c>
      <c r="H45" s="12">
        <v>0</v>
      </c>
      <c r="I45" s="12">
        <v>0</v>
      </c>
      <c r="J45" s="12">
        <v>1</v>
      </c>
      <c r="K45" s="12">
        <v>1</v>
      </c>
    </row>
    <row r="46" spans="1:11" x14ac:dyDescent="0.35">
      <c r="A46" s="17" t="s">
        <v>191</v>
      </c>
      <c r="B46" s="12">
        <v>1</v>
      </c>
      <c r="C46" s="12">
        <v>0</v>
      </c>
      <c r="D46" s="12">
        <v>0</v>
      </c>
      <c r="E46" s="12">
        <v>0</v>
      </c>
      <c r="F46" s="12">
        <v>0</v>
      </c>
      <c r="G46" s="12">
        <v>0</v>
      </c>
      <c r="H46" s="12">
        <v>0</v>
      </c>
      <c r="I46" s="12">
        <v>0</v>
      </c>
      <c r="J46" s="12">
        <v>1</v>
      </c>
      <c r="K46" s="12">
        <v>0</v>
      </c>
    </row>
    <row r="47" spans="1:11" x14ac:dyDescent="0.35">
      <c r="A47" s="16" t="s">
        <v>192</v>
      </c>
      <c r="B47" s="12">
        <v>71</v>
      </c>
      <c r="C47" s="12">
        <v>61</v>
      </c>
      <c r="D47" s="12">
        <v>72</v>
      </c>
      <c r="E47" s="12">
        <v>60</v>
      </c>
      <c r="F47" s="12">
        <v>53</v>
      </c>
      <c r="G47" s="12">
        <v>70</v>
      </c>
      <c r="H47" s="12">
        <v>66</v>
      </c>
      <c r="I47" s="12">
        <v>61</v>
      </c>
      <c r="J47" s="12">
        <v>82</v>
      </c>
      <c r="K47" s="12">
        <v>76</v>
      </c>
    </row>
    <row r="48" spans="1:11" x14ac:dyDescent="0.35">
      <c r="A48" s="17" t="s">
        <v>193</v>
      </c>
      <c r="B48" s="12">
        <v>8</v>
      </c>
      <c r="C48" s="12">
        <v>9</v>
      </c>
      <c r="D48" s="12">
        <v>8</v>
      </c>
      <c r="E48" s="12">
        <v>6</v>
      </c>
      <c r="F48" s="12">
        <v>6</v>
      </c>
      <c r="G48" s="12">
        <v>6</v>
      </c>
      <c r="H48" s="12">
        <v>9</v>
      </c>
      <c r="I48" s="12">
        <v>5</v>
      </c>
      <c r="J48" s="12">
        <v>8</v>
      </c>
      <c r="K48" s="12">
        <v>7</v>
      </c>
    </row>
    <row r="49" spans="1:11" x14ac:dyDescent="0.35">
      <c r="A49" s="17" t="s">
        <v>194</v>
      </c>
      <c r="B49" s="12">
        <v>4</v>
      </c>
      <c r="C49" s="12">
        <v>12</v>
      </c>
      <c r="D49" s="12">
        <v>11</v>
      </c>
      <c r="E49" s="12">
        <v>5</v>
      </c>
      <c r="F49" s="12">
        <v>6</v>
      </c>
      <c r="G49" s="12">
        <v>9</v>
      </c>
      <c r="H49" s="12">
        <v>7</v>
      </c>
      <c r="I49" s="12">
        <v>8</v>
      </c>
      <c r="J49" s="12">
        <v>7</v>
      </c>
      <c r="K49" s="12">
        <v>12</v>
      </c>
    </row>
    <row r="50" spans="1:11" x14ac:dyDescent="0.35">
      <c r="A50" s="17" t="s">
        <v>195</v>
      </c>
      <c r="B50" s="12">
        <v>58</v>
      </c>
      <c r="C50" s="12">
        <v>40</v>
      </c>
      <c r="D50" s="12">
        <v>53</v>
      </c>
      <c r="E50" s="12">
        <v>49</v>
      </c>
      <c r="F50" s="12">
        <v>40</v>
      </c>
      <c r="G50" s="12">
        <v>55</v>
      </c>
      <c r="H50" s="12">
        <v>50</v>
      </c>
      <c r="I50" s="12">
        <v>47</v>
      </c>
      <c r="J50" s="12">
        <v>67</v>
      </c>
      <c r="K50" s="12">
        <v>56</v>
      </c>
    </row>
    <row r="51" spans="1:11" x14ac:dyDescent="0.35">
      <c r="A51" s="17" t="s">
        <v>196</v>
      </c>
      <c r="B51" s="12">
        <v>1</v>
      </c>
      <c r="C51" s="12">
        <v>0</v>
      </c>
      <c r="D51" s="12">
        <v>0</v>
      </c>
      <c r="E51" s="12">
        <v>0</v>
      </c>
      <c r="F51" s="12">
        <v>1</v>
      </c>
      <c r="G51" s="12">
        <v>0</v>
      </c>
      <c r="H51" s="12">
        <v>0</v>
      </c>
      <c r="I51" s="12">
        <v>1</v>
      </c>
      <c r="J51" s="12">
        <v>0</v>
      </c>
      <c r="K51" s="12">
        <v>1</v>
      </c>
    </row>
    <row r="52" spans="1:11" x14ac:dyDescent="0.35">
      <c r="A52" s="16" t="s">
        <v>197</v>
      </c>
      <c r="B52" s="12">
        <v>36</v>
      </c>
      <c r="C52" s="12">
        <v>47</v>
      </c>
      <c r="D52" s="12">
        <v>44</v>
      </c>
      <c r="E52" s="12">
        <v>58</v>
      </c>
      <c r="F52" s="12">
        <v>41</v>
      </c>
      <c r="G52" s="12">
        <v>37</v>
      </c>
      <c r="H52" s="12">
        <v>42</v>
      </c>
      <c r="I52" s="12">
        <v>26</v>
      </c>
      <c r="J52" s="12">
        <v>40</v>
      </c>
      <c r="K52" s="12">
        <v>41</v>
      </c>
    </row>
    <row r="53" spans="1:11" x14ac:dyDescent="0.35">
      <c r="A53" s="17" t="s">
        <v>198</v>
      </c>
      <c r="B53" s="12">
        <v>0</v>
      </c>
      <c r="C53" s="12">
        <v>1</v>
      </c>
      <c r="D53" s="12">
        <v>1</v>
      </c>
      <c r="E53" s="12">
        <v>2</v>
      </c>
      <c r="F53" s="12">
        <v>1</v>
      </c>
      <c r="G53" s="12">
        <v>0</v>
      </c>
      <c r="H53" s="12">
        <v>0</v>
      </c>
      <c r="I53" s="12">
        <v>1</v>
      </c>
      <c r="J53" s="12">
        <v>0</v>
      </c>
      <c r="K53" s="12">
        <v>2</v>
      </c>
    </row>
    <row r="54" spans="1:11" x14ac:dyDescent="0.35">
      <c r="A54" s="17" t="s">
        <v>199</v>
      </c>
      <c r="B54" s="12">
        <v>8</v>
      </c>
      <c r="C54" s="12">
        <v>6</v>
      </c>
      <c r="D54" s="12">
        <v>11</v>
      </c>
      <c r="E54" s="12">
        <v>19</v>
      </c>
      <c r="F54" s="12">
        <v>8</v>
      </c>
      <c r="G54" s="12">
        <v>7</v>
      </c>
      <c r="H54" s="12">
        <v>9</v>
      </c>
      <c r="I54" s="12">
        <v>8</v>
      </c>
      <c r="J54" s="12">
        <v>7</v>
      </c>
      <c r="K54" s="12">
        <v>15</v>
      </c>
    </row>
    <row r="55" spans="1:11" x14ac:dyDescent="0.35">
      <c r="A55" s="17" t="s">
        <v>200</v>
      </c>
      <c r="B55" s="12">
        <v>2</v>
      </c>
      <c r="C55" s="12">
        <v>2</v>
      </c>
      <c r="D55" s="12">
        <v>0</v>
      </c>
      <c r="E55" s="12">
        <v>1</v>
      </c>
      <c r="F55" s="12">
        <v>3</v>
      </c>
      <c r="G55" s="12">
        <v>0</v>
      </c>
      <c r="H55" s="12">
        <v>3</v>
      </c>
      <c r="I55" s="12">
        <v>1</v>
      </c>
      <c r="J55" s="12">
        <v>1</v>
      </c>
      <c r="K55" s="12">
        <v>1</v>
      </c>
    </row>
    <row r="56" spans="1:11" x14ac:dyDescent="0.35">
      <c r="A56" s="17" t="s">
        <v>201</v>
      </c>
      <c r="B56" s="12">
        <v>16</v>
      </c>
      <c r="C56" s="12">
        <v>20</v>
      </c>
      <c r="D56" s="12">
        <v>19</v>
      </c>
      <c r="E56" s="12">
        <v>15</v>
      </c>
      <c r="F56" s="12">
        <v>17</v>
      </c>
      <c r="G56" s="12">
        <v>8</v>
      </c>
      <c r="H56" s="12">
        <v>8</v>
      </c>
      <c r="I56" s="12">
        <v>7</v>
      </c>
      <c r="J56" s="12">
        <v>15</v>
      </c>
      <c r="K56" s="12">
        <v>8</v>
      </c>
    </row>
    <row r="57" spans="1:11" x14ac:dyDescent="0.35">
      <c r="A57" s="17" t="s">
        <v>202</v>
      </c>
      <c r="B57" s="12">
        <v>0</v>
      </c>
      <c r="C57" s="12">
        <v>0</v>
      </c>
      <c r="D57" s="12">
        <v>0</v>
      </c>
      <c r="E57" s="12">
        <v>3</v>
      </c>
      <c r="F57" s="12">
        <v>0</v>
      </c>
      <c r="G57" s="12">
        <v>0</v>
      </c>
      <c r="H57" s="12">
        <v>1</v>
      </c>
      <c r="I57" s="12">
        <v>0</v>
      </c>
      <c r="J57" s="12">
        <v>0</v>
      </c>
      <c r="K57" s="12">
        <v>0</v>
      </c>
    </row>
    <row r="58" spans="1:11" x14ac:dyDescent="0.35">
      <c r="A58" s="17" t="s">
        <v>203</v>
      </c>
      <c r="B58" s="12">
        <v>10</v>
      </c>
      <c r="C58" s="12">
        <v>18</v>
      </c>
      <c r="D58" s="12">
        <v>13</v>
      </c>
      <c r="E58" s="12">
        <v>18</v>
      </c>
      <c r="F58" s="12">
        <v>12</v>
      </c>
      <c r="G58" s="12">
        <v>22</v>
      </c>
      <c r="H58" s="12">
        <v>21</v>
      </c>
      <c r="I58" s="12">
        <v>9</v>
      </c>
      <c r="J58" s="12">
        <v>17</v>
      </c>
      <c r="K58" s="12">
        <v>15</v>
      </c>
    </row>
    <row r="59" spans="1:11" x14ac:dyDescent="0.35">
      <c r="A59" s="14" t="s">
        <v>139</v>
      </c>
      <c r="B59" s="12">
        <v>198</v>
      </c>
      <c r="C59" s="12">
        <v>194</v>
      </c>
      <c r="D59" s="12">
        <v>213</v>
      </c>
      <c r="E59" s="12">
        <v>191</v>
      </c>
      <c r="F59" s="12">
        <v>160</v>
      </c>
      <c r="G59" s="12">
        <v>179</v>
      </c>
      <c r="H59" s="12">
        <v>199</v>
      </c>
      <c r="I59" s="12">
        <v>157</v>
      </c>
      <c r="J59" s="12">
        <v>204</v>
      </c>
      <c r="K59" s="12">
        <v>191</v>
      </c>
    </row>
  </sheetData>
  <hyperlinks>
    <hyperlink ref="A2" location="'Cover page'!A1" display="Data notes apply to this table. Click here to see notes or return to cover page." xr:uid="{08881D7A-ED1F-4C1C-B1E9-C14960C1499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C0FF-DF26-4D61-A26D-AA7B7C1E6C83}">
  <dimension ref="A1:K59"/>
  <sheetViews>
    <sheetView zoomScaleNormal="100" workbookViewId="0"/>
  </sheetViews>
  <sheetFormatPr defaultRowHeight="14.5" x14ac:dyDescent="0.35"/>
  <cols>
    <col min="1" max="1" width="57.7265625" bestFit="1" customWidth="1"/>
    <col min="2" max="2" width="8" bestFit="1" customWidth="1"/>
    <col min="3" max="11" width="7.81640625" bestFit="1" customWidth="1"/>
    <col min="12" max="22" width="5.1796875" bestFit="1" customWidth="1"/>
    <col min="23" max="23" width="3.7265625" bestFit="1" customWidth="1"/>
    <col min="24" max="24" width="11.26953125" bestFit="1" customWidth="1"/>
  </cols>
  <sheetData>
    <row r="1" spans="1:11" ht="17.5" thickBot="1" x14ac:dyDescent="0.45">
      <c r="A1" s="9" t="str">
        <f>'Cover page'!$A$26</f>
        <v>Table 2.4. Fatalities (rate) by Occupation (ANZSCO Sub major group), 10 years (financial) to 2022-23</v>
      </c>
    </row>
    <row r="2" spans="1:11" ht="15" thickTop="1" x14ac:dyDescent="0.35">
      <c r="A2" s="10" t="s">
        <v>18</v>
      </c>
    </row>
    <row r="3" spans="1:11" hidden="1" x14ac:dyDescent="0.35">
      <c r="A3" s="1" t="s">
        <v>142</v>
      </c>
      <c r="B3" t="s" vm="2">
        <v>20</v>
      </c>
    </row>
    <row r="4" spans="1:11" hidden="1" x14ac:dyDescent="0.35">
      <c r="A4" s="1" t="s">
        <v>21</v>
      </c>
      <c r="B4" t="s" vm="4">
        <v>22</v>
      </c>
    </row>
    <row r="5" spans="1:11" hidden="1" x14ac:dyDescent="0.35"/>
    <row r="6" spans="1:11" x14ac:dyDescent="0.35">
      <c r="A6" s="1" t="s">
        <v>140</v>
      </c>
    </row>
    <row r="7" spans="1:11" x14ac:dyDescent="0.35">
      <c r="B7" t="s">
        <v>143</v>
      </c>
      <c r="C7" t="s">
        <v>144</v>
      </c>
      <c r="D7" t="s">
        <v>145</v>
      </c>
      <c r="E7" t="s">
        <v>146</v>
      </c>
      <c r="F7" t="s">
        <v>147</v>
      </c>
      <c r="G7" t="s">
        <v>148</v>
      </c>
      <c r="H7" t="s">
        <v>149</v>
      </c>
      <c r="I7" t="s">
        <v>150</v>
      </c>
      <c r="J7" t="s">
        <v>151</v>
      </c>
      <c r="K7" t="s">
        <v>152</v>
      </c>
    </row>
    <row r="8" spans="1:11" x14ac:dyDescent="0.35">
      <c r="A8" s="16" t="s">
        <v>153</v>
      </c>
      <c r="B8" s="11">
        <v>2.1592910996997272</v>
      </c>
      <c r="C8" s="11">
        <v>1.759827430444975</v>
      </c>
      <c r="D8" s="11">
        <v>2.4218255286837431</v>
      </c>
      <c r="E8" s="11">
        <v>1.7409259421575576</v>
      </c>
      <c r="F8" s="11">
        <v>1.1728162994475941</v>
      </c>
      <c r="G8" s="11">
        <v>1.4284310503652686</v>
      </c>
      <c r="H8" s="11">
        <v>1.9952050698155439</v>
      </c>
      <c r="I8" s="11">
        <v>1.7479501959355976</v>
      </c>
      <c r="J8" s="11">
        <v>1.7275234885065001</v>
      </c>
      <c r="K8" s="11">
        <v>1.1932025717725747</v>
      </c>
    </row>
    <row r="9" spans="1:11" x14ac:dyDescent="0.35">
      <c r="A9" s="17" t="s">
        <v>154</v>
      </c>
      <c r="B9" s="11">
        <v>0.86042186130375709</v>
      </c>
      <c r="C9" s="11" t="s">
        <v>141</v>
      </c>
      <c r="D9" s="11">
        <v>1.6741329195275287</v>
      </c>
      <c r="E9" s="11" t="s">
        <v>141</v>
      </c>
      <c r="F9" s="11">
        <v>1.0294157412060037</v>
      </c>
      <c r="G9" s="11">
        <v>0.96138455925286315</v>
      </c>
      <c r="H9" s="11">
        <v>1.1791415737754869</v>
      </c>
      <c r="I9" s="11">
        <v>3.9926992794429954</v>
      </c>
      <c r="J9" s="11">
        <v>3.0780661095247139</v>
      </c>
      <c r="K9" s="11">
        <v>1.3649220083648135</v>
      </c>
    </row>
    <row r="10" spans="1:11" x14ac:dyDescent="0.35">
      <c r="A10" s="17" t="s">
        <v>155</v>
      </c>
      <c r="B10" s="11">
        <v>14.956150759304581</v>
      </c>
      <c r="C10" s="11">
        <v>12.290349126041338</v>
      </c>
      <c r="D10" s="11">
        <v>16.721578802555513</v>
      </c>
      <c r="E10" s="11">
        <v>13.907012536409015</v>
      </c>
      <c r="F10" s="11">
        <v>10.449690463664201</v>
      </c>
      <c r="G10" s="11">
        <v>11.692397432619348</v>
      </c>
      <c r="H10" s="11">
        <v>16.663020094403251</v>
      </c>
      <c r="I10" s="11">
        <v>12.635641630125503</v>
      </c>
      <c r="J10" s="11">
        <v>14.121039214911413</v>
      </c>
      <c r="K10" s="11">
        <v>9.6179446633915351</v>
      </c>
    </row>
    <row r="11" spans="1:11" x14ac:dyDescent="0.35">
      <c r="A11" s="17" t="s">
        <v>156</v>
      </c>
      <c r="B11" s="11">
        <v>0.45042137435823637</v>
      </c>
      <c r="C11" s="11">
        <v>0.28483327920178758</v>
      </c>
      <c r="D11" s="11">
        <v>0.85970925939810516</v>
      </c>
      <c r="E11" s="11">
        <v>0.40660061601258718</v>
      </c>
      <c r="F11" s="11" t="s">
        <v>141</v>
      </c>
      <c r="G11" s="11">
        <v>0.13162677932700106</v>
      </c>
      <c r="H11" s="11">
        <v>0.12390718370997134</v>
      </c>
      <c r="I11" s="11">
        <v>0.11320415954521308</v>
      </c>
      <c r="J11" s="11">
        <v>0.21300755485192013</v>
      </c>
      <c r="K11" s="11">
        <v>0.40387595287245381</v>
      </c>
    </row>
    <row r="12" spans="1:11" x14ac:dyDescent="0.35">
      <c r="A12" s="17" t="s">
        <v>157</v>
      </c>
      <c r="B12" s="11">
        <v>0.41132289673552491</v>
      </c>
      <c r="C12" s="11">
        <v>0.59803882654908258</v>
      </c>
      <c r="D12" s="11" t="s">
        <v>141</v>
      </c>
      <c r="E12" s="11">
        <v>0.59886854202058748</v>
      </c>
      <c r="F12" s="11" t="s">
        <v>141</v>
      </c>
      <c r="G12" s="11" t="s">
        <v>141</v>
      </c>
      <c r="H12" s="11" t="s">
        <v>141</v>
      </c>
      <c r="I12" s="11">
        <v>0.20262654057486393</v>
      </c>
      <c r="J12" s="11">
        <v>0.19808769999654749</v>
      </c>
      <c r="K12" s="11">
        <v>0.18152531612455791</v>
      </c>
    </row>
    <row r="13" spans="1:11" x14ac:dyDescent="0.35">
      <c r="A13" s="16" t="s">
        <v>158</v>
      </c>
      <c r="B13" s="11">
        <v>0.59300825900567289</v>
      </c>
      <c r="C13" s="11">
        <v>0.45580836715204048</v>
      </c>
      <c r="D13" s="11">
        <v>0.5521968013907127</v>
      </c>
      <c r="E13" s="11">
        <v>0.49253853759145644</v>
      </c>
      <c r="F13" s="11">
        <v>0.4740617222441883</v>
      </c>
      <c r="G13" s="11">
        <v>0.29444389072553451</v>
      </c>
      <c r="H13" s="11">
        <v>0.28451520331578983</v>
      </c>
      <c r="I13" s="11">
        <v>0.27299367913566869</v>
      </c>
      <c r="J13" s="11">
        <v>0.261782847190969</v>
      </c>
      <c r="K13" s="11">
        <v>0.33376653402656681</v>
      </c>
    </row>
    <row r="14" spans="1:11" x14ac:dyDescent="0.35">
      <c r="A14" s="17" t="s">
        <v>159</v>
      </c>
      <c r="B14" s="11" t="s">
        <v>141</v>
      </c>
      <c r="C14" s="11">
        <v>2.1232923134628687</v>
      </c>
      <c r="D14" s="11">
        <v>1.9432117156213371</v>
      </c>
      <c r="E14" s="11">
        <v>0.98093932588256072</v>
      </c>
      <c r="F14" s="11" t="s">
        <v>141</v>
      </c>
      <c r="G14" s="11" t="s">
        <v>141</v>
      </c>
      <c r="H14" s="11">
        <v>0.92446154720094187</v>
      </c>
      <c r="I14" s="11" t="s">
        <v>141</v>
      </c>
      <c r="J14" s="11" t="s">
        <v>141</v>
      </c>
      <c r="K14" s="11" t="s">
        <v>141</v>
      </c>
    </row>
    <row r="15" spans="1:11" x14ac:dyDescent="0.35">
      <c r="A15" s="17" t="s">
        <v>160</v>
      </c>
      <c r="B15" s="11">
        <v>0.33126253714843862</v>
      </c>
      <c r="C15" s="11">
        <v>0.15504253724044559</v>
      </c>
      <c r="D15" s="11">
        <v>0.15179116914457447</v>
      </c>
      <c r="E15" s="11">
        <v>0.28669828478636283</v>
      </c>
      <c r="F15" s="11">
        <v>0.2777276411256645</v>
      </c>
      <c r="G15" s="11" t="s">
        <v>141</v>
      </c>
      <c r="H15" s="11">
        <v>0.13287942721874074</v>
      </c>
      <c r="I15" s="11" t="s">
        <v>141</v>
      </c>
      <c r="J15" s="11">
        <v>0.11922459437454977</v>
      </c>
      <c r="K15" s="11">
        <v>0.11202151633196536</v>
      </c>
    </row>
    <row r="16" spans="1:11" x14ac:dyDescent="0.35">
      <c r="A16" s="17" t="s">
        <v>161</v>
      </c>
      <c r="B16" s="11">
        <v>3.4537608789284668</v>
      </c>
      <c r="C16" s="11">
        <v>1.5440173011600926</v>
      </c>
      <c r="D16" s="11">
        <v>2.6910147270424227</v>
      </c>
      <c r="E16" s="11">
        <v>1.8963223598477328</v>
      </c>
      <c r="F16" s="11">
        <v>2.8799781202597194</v>
      </c>
      <c r="G16" s="11">
        <v>1.8441628299598845</v>
      </c>
      <c r="H16" s="11">
        <v>1.5067331478967787</v>
      </c>
      <c r="I16" s="11">
        <v>1.9060954848921314</v>
      </c>
      <c r="J16" s="11">
        <v>1.4338585850053147</v>
      </c>
      <c r="K16" s="11">
        <v>1.9481113733972275</v>
      </c>
    </row>
    <row r="17" spans="1:11" x14ac:dyDescent="0.35">
      <c r="A17" s="17" t="s">
        <v>162</v>
      </c>
      <c r="B17" s="11" t="s">
        <v>141</v>
      </c>
      <c r="C17" s="11">
        <v>0.18767294171646076</v>
      </c>
      <c r="D17" s="11" t="s">
        <v>141</v>
      </c>
      <c r="E17" s="11" t="s">
        <v>141</v>
      </c>
      <c r="F17" s="11" t="s">
        <v>141</v>
      </c>
      <c r="G17" s="11" t="s">
        <v>141</v>
      </c>
      <c r="H17" s="11" t="s">
        <v>141</v>
      </c>
      <c r="I17" s="11" t="s">
        <v>141</v>
      </c>
      <c r="J17" s="11" t="s">
        <v>141</v>
      </c>
      <c r="K17" s="11" t="s">
        <v>141</v>
      </c>
    </row>
    <row r="18" spans="1:11" x14ac:dyDescent="0.35">
      <c r="A18" s="17" t="s">
        <v>163</v>
      </c>
      <c r="B18" s="11" t="s">
        <v>141</v>
      </c>
      <c r="C18" s="11">
        <v>0.37933753370197448</v>
      </c>
      <c r="D18" s="11">
        <v>0.17304585053804086</v>
      </c>
      <c r="E18" s="11">
        <v>0.16966786768822209</v>
      </c>
      <c r="F18" s="11" t="s">
        <v>141</v>
      </c>
      <c r="G18" s="11" t="s">
        <v>141</v>
      </c>
      <c r="H18" s="11" t="s">
        <v>141</v>
      </c>
      <c r="I18" s="11" t="s">
        <v>141</v>
      </c>
      <c r="J18" s="11">
        <v>0.14289575566776069</v>
      </c>
      <c r="K18" s="11" t="s">
        <v>141</v>
      </c>
    </row>
    <row r="19" spans="1:11" x14ac:dyDescent="0.35">
      <c r="A19" s="17" t="s">
        <v>164</v>
      </c>
      <c r="B19" s="11" t="s">
        <v>141</v>
      </c>
      <c r="C19" s="11" t="s">
        <v>141</v>
      </c>
      <c r="D19" s="11" t="s">
        <v>141</v>
      </c>
      <c r="E19" s="11" t="s">
        <v>141</v>
      </c>
      <c r="F19" s="11" t="s">
        <v>141</v>
      </c>
      <c r="G19" s="11" t="s">
        <v>141</v>
      </c>
      <c r="H19" s="11" t="s">
        <v>141</v>
      </c>
      <c r="I19" s="11" t="s">
        <v>141</v>
      </c>
      <c r="J19" s="11" t="s">
        <v>141</v>
      </c>
      <c r="K19" s="11" t="s">
        <v>141</v>
      </c>
    </row>
    <row r="20" spans="1:11" x14ac:dyDescent="0.35">
      <c r="A20" s="17" t="s">
        <v>165</v>
      </c>
      <c r="B20" s="11" t="s">
        <v>141</v>
      </c>
      <c r="C20" s="11" t="s">
        <v>141</v>
      </c>
      <c r="D20" s="11">
        <v>0.45394948872463281</v>
      </c>
      <c r="E20" s="11">
        <v>0.89073339974906129</v>
      </c>
      <c r="F20" s="11" t="s">
        <v>141</v>
      </c>
      <c r="G20" s="11">
        <v>0.39527646034477582</v>
      </c>
      <c r="H20" s="11" t="s">
        <v>141</v>
      </c>
      <c r="I20" s="11" t="s">
        <v>141</v>
      </c>
      <c r="J20" s="11" t="s">
        <v>141</v>
      </c>
      <c r="K20" s="11">
        <v>0.32654375473629049</v>
      </c>
    </row>
    <row r="21" spans="1:11" x14ac:dyDescent="0.35">
      <c r="A21" s="16" t="s">
        <v>166</v>
      </c>
      <c r="B21" s="11">
        <v>1.6854149679144856</v>
      </c>
      <c r="C21" s="11">
        <v>1.7707738158132265</v>
      </c>
      <c r="D21" s="11">
        <v>2.0642861258717593</v>
      </c>
      <c r="E21" s="11">
        <v>1.2552563318893948</v>
      </c>
      <c r="F21" s="11">
        <v>1.2938344772731978</v>
      </c>
      <c r="G21" s="11">
        <v>1.5576400414156153</v>
      </c>
      <c r="H21" s="11">
        <v>1.5233978830166848</v>
      </c>
      <c r="I21" s="11">
        <v>1.3106020153599443</v>
      </c>
      <c r="J21" s="11">
        <v>1.6066412311209812</v>
      </c>
      <c r="K21" s="11">
        <v>1.4409779961877185</v>
      </c>
    </row>
    <row r="22" spans="1:11" x14ac:dyDescent="0.35">
      <c r="A22" s="17" t="s">
        <v>167</v>
      </c>
      <c r="B22" s="11" t="s">
        <v>141</v>
      </c>
      <c r="C22" s="11" t="s">
        <v>141</v>
      </c>
      <c r="D22" s="11">
        <v>0.42511669437559102</v>
      </c>
      <c r="E22" s="11">
        <v>0.41584150199103226</v>
      </c>
      <c r="F22" s="11">
        <v>0.4132962406275914</v>
      </c>
      <c r="G22" s="11" t="s">
        <v>141</v>
      </c>
      <c r="H22" s="11">
        <v>0.36634885871061551</v>
      </c>
      <c r="I22" s="11">
        <v>0.71596292939283479</v>
      </c>
      <c r="J22" s="11">
        <v>0.69636420280240485</v>
      </c>
      <c r="K22" s="11">
        <v>0.68812907625708641</v>
      </c>
    </row>
    <row r="23" spans="1:11" x14ac:dyDescent="0.35">
      <c r="A23" s="17" t="s">
        <v>168</v>
      </c>
      <c r="B23" s="11">
        <v>4.0191540198615412</v>
      </c>
      <c r="C23" s="11">
        <v>1.5608107661170965</v>
      </c>
      <c r="D23" s="11">
        <v>1.9439606562129974</v>
      </c>
      <c r="E23" s="11">
        <v>0.59699670339232769</v>
      </c>
      <c r="F23" s="11">
        <v>1.3629787522908776</v>
      </c>
      <c r="G23" s="11">
        <v>1.6531643737898409</v>
      </c>
      <c r="H23" s="11">
        <v>1.700475205377497</v>
      </c>
      <c r="I23" s="11">
        <v>1.4194709984613674</v>
      </c>
      <c r="J23" s="11">
        <v>2.4451876341263072</v>
      </c>
      <c r="K23" s="11">
        <v>2.7230560326226403</v>
      </c>
    </row>
    <row r="24" spans="1:11" x14ac:dyDescent="0.35">
      <c r="A24" s="17" t="s">
        <v>169</v>
      </c>
      <c r="B24" s="11">
        <v>1.3996290880770812</v>
      </c>
      <c r="C24" s="11">
        <v>2.5028970223353286</v>
      </c>
      <c r="D24" s="11">
        <v>3.7213426840815624</v>
      </c>
      <c r="E24" s="11">
        <v>2.9914553556575614</v>
      </c>
      <c r="F24" s="11">
        <v>1.0026848281098226</v>
      </c>
      <c r="G24" s="11">
        <v>0.98896210477749991</v>
      </c>
      <c r="H24" s="11">
        <v>1.7972954103470176</v>
      </c>
      <c r="I24" s="11">
        <v>1.3907749456450278</v>
      </c>
      <c r="J24" s="11">
        <v>1.285715781532939</v>
      </c>
      <c r="K24" s="11">
        <v>1.9485107077208019</v>
      </c>
    </row>
    <row r="25" spans="1:11" x14ac:dyDescent="0.35">
      <c r="A25" s="17" t="s">
        <v>170</v>
      </c>
      <c r="B25" s="11">
        <v>3.0780138634436698</v>
      </c>
      <c r="C25" s="11">
        <v>3.4599686692619462</v>
      </c>
      <c r="D25" s="11">
        <v>3.269733344622892</v>
      </c>
      <c r="E25" s="11">
        <v>1.6833124525443059</v>
      </c>
      <c r="F25" s="11">
        <v>2.0539297936121654</v>
      </c>
      <c r="G25" s="11">
        <v>5.0586847948861013</v>
      </c>
      <c r="H25" s="11">
        <v>2.0464586967925835</v>
      </c>
      <c r="I25" s="11">
        <v>2.3722852654163944</v>
      </c>
      <c r="J25" s="11">
        <v>2.9712548379287305</v>
      </c>
      <c r="K25" s="11">
        <v>1.8825755198155145</v>
      </c>
    </row>
    <row r="26" spans="1:11" x14ac:dyDescent="0.35">
      <c r="A26" s="17" t="s">
        <v>171</v>
      </c>
      <c r="B26" s="11" t="s">
        <v>141</v>
      </c>
      <c r="C26" s="11" t="s">
        <v>141</v>
      </c>
      <c r="D26" s="11">
        <v>0.57644119015156026</v>
      </c>
      <c r="E26" s="11" t="s">
        <v>141</v>
      </c>
      <c r="F26" s="11" t="s">
        <v>141</v>
      </c>
      <c r="G26" s="11" t="s">
        <v>141</v>
      </c>
      <c r="H26" s="11" t="s">
        <v>141</v>
      </c>
      <c r="I26" s="11" t="s">
        <v>141</v>
      </c>
      <c r="J26" s="11" t="s">
        <v>141</v>
      </c>
      <c r="K26" s="11" t="s">
        <v>141</v>
      </c>
    </row>
    <row r="27" spans="1:11" x14ac:dyDescent="0.35">
      <c r="A27" s="17" t="s">
        <v>172</v>
      </c>
      <c r="B27" s="11" t="s">
        <v>141</v>
      </c>
      <c r="C27" s="11">
        <v>4.0808291655648175</v>
      </c>
      <c r="D27" s="11">
        <v>2.5635471014935769</v>
      </c>
      <c r="E27" s="11">
        <v>2.3335978530154322</v>
      </c>
      <c r="F27" s="11">
        <v>2.1690020514842034</v>
      </c>
      <c r="G27" s="11">
        <v>3.0940853539477216</v>
      </c>
      <c r="H27" s="11">
        <v>2.868511532038394</v>
      </c>
      <c r="I27" s="11">
        <v>1.4565289591599111</v>
      </c>
      <c r="J27" s="11">
        <v>2.0684480234239828</v>
      </c>
      <c r="K27" s="11" t="s">
        <v>141</v>
      </c>
    </row>
    <row r="28" spans="1:11" x14ac:dyDescent="0.35">
      <c r="A28" s="17" t="s">
        <v>173</v>
      </c>
      <c r="B28" s="11">
        <v>0.54800038910344129</v>
      </c>
      <c r="C28" s="11">
        <v>1.0287969227735003</v>
      </c>
      <c r="D28" s="11">
        <v>0.52965508060255606</v>
      </c>
      <c r="E28" s="11" t="s">
        <v>141</v>
      </c>
      <c r="F28" s="11">
        <v>2.5699178432950283</v>
      </c>
      <c r="G28" s="11">
        <v>0.99774993826615821</v>
      </c>
      <c r="H28" s="11">
        <v>2.1060142496852454</v>
      </c>
      <c r="I28" s="11">
        <v>1.5430327019997101</v>
      </c>
      <c r="J28" s="11">
        <v>1.5458679348819953</v>
      </c>
      <c r="K28" s="11">
        <v>1.0030485968629634</v>
      </c>
    </row>
    <row r="29" spans="1:11" x14ac:dyDescent="0.35">
      <c r="A29" s="16" t="s">
        <v>174</v>
      </c>
      <c r="B29" s="11">
        <v>0.91731250885861304</v>
      </c>
      <c r="C29" s="11">
        <v>0.97936383048961373</v>
      </c>
      <c r="D29" s="11">
        <v>0.61215625561841458</v>
      </c>
      <c r="E29" s="11">
        <v>0.60220073465506774</v>
      </c>
      <c r="F29" s="11">
        <v>0.64989388094079692</v>
      </c>
      <c r="G29" s="11">
        <v>0.77299808687778881</v>
      </c>
      <c r="H29" s="11">
        <v>1.5780478550576358</v>
      </c>
      <c r="I29" s="11">
        <v>0.35549823000033887</v>
      </c>
      <c r="J29" s="11">
        <v>0.80880366197473008</v>
      </c>
      <c r="K29" s="11">
        <v>0.62735917138746122</v>
      </c>
    </row>
    <row r="30" spans="1:11" x14ac:dyDescent="0.35">
      <c r="A30" s="17" t="s">
        <v>175</v>
      </c>
      <c r="B30" s="11" t="s">
        <v>141</v>
      </c>
      <c r="C30" s="11">
        <v>1.7277439045984158</v>
      </c>
      <c r="D30" s="11" t="s">
        <v>141</v>
      </c>
      <c r="E30" s="11" t="s">
        <v>141</v>
      </c>
      <c r="F30" s="11" t="s">
        <v>141</v>
      </c>
      <c r="G30" s="11">
        <v>0.71938427073246036</v>
      </c>
      <c r="H30" s="11">
        <v>0.73261133680848456</v>
      </c>
      <c r="I30" s="11" t="s">
        <v>141</v>
      </c>
      <c r="J30" s="11">
        <v>1.3301306856148096</v>
      </c>
      <c r="K30" s="11" t="s">
        <v>141</v>
      </c>
    </row>
    <row r="31" spans="1:11" x14ac:dyDescent="0.35">
      <c r="A31" s="17" t="s">
        <v>176</v>
      </c>
      <c r="B31" s="11">
        <v>0.43879086017506636</v>
      </c>
      <c r="C31" s="11" t="s">
        <v>141</v>
      </c>
      <c r="D31" s="11" t="s">
        <v>141</v>
      </c>
      <c r="E31" s="11">
        <v>0.19254930167966428</v>
      </c>
      <c r="F31" s="11">
        <v>0.36246124630740484</v>
      </c>
      <c r="G31" s="11">
        <v>0.3579007216773184</v>
      </c>
      <c r="H31" s="11">
        <v>0.34334504508072516</v>
      </c>
      <c r="I31" s="11" t="s">
        <v>141</v>
      </c>
      <c r="J31" s="11">
        <v>0.15515941275415107</v>
      </c>
      <c r="K31" s="11" t="s">
        <v>141</v>
      </c>
    </row>
    <row r="32" spans="1:11" x14ac:dyDescent="0.35">
      <c r="A32" s="17" t="s">
        <v>177</v>
      </c>
      <c r="B32" s="11">
        <v>0.40748990129262852</v>
      </c>
      <c r="C32" s="11" t="s">
        <v>141</v>
      </c>
      <c r="D32" s="11">
        <v>1.0849359706887325</v>
      </c>
      <c r="E32" s="11" t="s">
        <v>141</v>
      </c>
      <c r="F32" s="11" t="s">
        <v>141</v>
      </c>
      <c r="G32" s="11" t="s">
        <v>141</v>
      </c>
      <c r="H32" s="11" t="s">
        <v>141</v>
      </c>
      <c r="I32" s="11" t="s">
        <v>141</v>
      </c>
      <c r="J32" s="11" t="s">
        <v>141</v>
      </c>
      <c r="K32" s="11">
        <v>0.31678768900796983</v>
      </c>
    </row>
    <row r="33" spans="1:11" x14ac:dyDescent="0.35">
      <c r="A33" s="17" t="s">
        <v>178</v>
      </c>
      <c r="B33" s="11">
        <v>0.4830229899097207</v>
      </c>
      <c r="C33" s="11">
        <v>1.5178373956898557</v>
      </c>
      <c r="D33" s="11">
        <v>1.0019116215886441</v>
      </c>
      <c r="E33" s="11">
        <v>1.9088827295331032</v>
      </c>
      <c r="F33" s="11">
        <v>0.46780791610821321</v>
      </c>
      <c r="G33" s="11">
        <v>2.804234412372705</v>
      </c>
      <c r="H33" s="11">
        <v>7.0622372277081089</v>
      </c>
      <c r="I33" s="11">
        <v>1.3273527224237887</v>
      </c>
      <c r="J33" s="11">
        <v>2.1990925317971466</v>
      </c>
      <c r="K33" s="11">
        <v>2.7091948932275867</v>
      </c>
    </row>
    <row r="34" spans="1:11" x14ac:dyDescent="0.35">
      <c r="A34" s="17" t="s">
        <v>179</v>
      </c>
      <c r="B34" s="11">
        <v>4.087580793242104</v>
      </c>
      <c r="C34" s="11">
        <v>3.8116099733463344</v>
      </c>
      <c r="D34" s="11">
        <v>1.5309684048284182</v>
      </c>
      <c r="E34" s="11">
        <v>1.5380853907911387</v>
      </c>
      <c r="F34" s="11">
        <v>2.9005627877194344</v>
      </c>
      <c r="G34" s="11">
        <v>0.90186688156322081</v>
      </c>
      <c r="H34" s="11">
        <v>2.0104476040878851</v>
      </c>
      <c r="I34" s="11">
        <v>1.0699931485676479</v>
      </c>
      <c r="J34" s="11">
        <v>2.1742292484500565</v>
      </c>
      <c r="K34" s="11">
        <v>1.3731814793494439</v>
      </c>
    </row>
    <row r="35" spans="1:11" x14ac:dyDescent="0.35">
      <c r="A35" s="16" t="s">
        <v>180</v>
      </c>
      <c r="B35" s="11">
        <v>6.044894923288583E-2</v>
      </c>
      <c r="C35" s="11">
        <v>0.24388245655978952</v>
      </c>
      <c r="D35" s="11">
        <v>5.9779665226464843E-2</v>
      </c>
      <c r="E35" s="11">
        <v>0.12045799073166413</v>
      </c>
      <c r="F35" s="11">
        <v>6.0621538258617887E-2</v>
      </c>
      <c r="G35" s="11">
        <v>5.6410175874904246E-2</v>
      </c>
      <c r="H35" s="11">
        <v>5.6778800480936718E-2</v>
      </c>
      <c r="I35" s="11">
        <v>0.11576700137406616</v>
      </c>
      <c r="J35" s="11" t="s">
        <v>141</v>
      </c>
      <c r="K35" s="11">
        <v>0.11239279817056846</v>
      </c>
    </row>
    <row r="36" spans="1:11" x14ac:dyDescent="0.35">
      <c r="A36" s="17" t="s">
        <v>181</v>
      </c>
      <c r="B36" s="11" t="s">
        <v>141</v>
      </c>
      <c r="C36" s="11" t="s">
        <v>141</v>
      </c>
      <c r="D36" s="11" t="s">
        <v>141</v>
      </c>
      <c r="E36" s="11" t="s">
        <v>141</v>
      </c>
      <c r="F36" s="11" t="s">
        <v>141</v>
      </c>
      <c r="G36" s="11" t="s">
        <v>141</v>
      </c>
      <c r="H36" s="11" t="s">
        <v>141</v>
      </c>
      <c r="I36" s="11" t="s">
        <v>141</v>
      </c>
      <c r="J36" s="11" t="s">
        <v>141</v>
      </c>
      <c r="K36" s="11" t="s">
        <v>141</v>
      </c>
    </row>
    <row r="37" spans="1:11" x14ac:dyDescent="0.35">
      <c r="A37" s="17" t="s">
        <v>182</v>
      </c>
      <c r="B37" s="11" t="s">
        <v>141</v>
      </c>
      <c r="C37" s="11" t="s">
        <v>141</v>
      </c>
      <c r="D37" s="11" t="s">
        <v>141</v>
      </c>
      <c r="E37" s="11" t="s">
        <v>141</v>
      </c>
      <c r="F37" s="11" t="s">
        <v>141</v>
      </c>
      <c r="G37" s="11" t="s">
        <v>141</v>
      </c>
      <c r="H37" s="11" t="s">
        <v>141</v>
      </c>
      <c r="I37" s="11" t="s">
        <v>141</v>
      </c>
      <c r="J37" s="11" t="s">
        <v>141</v>
      </c>
      <c r="K37" s="11" t="s">
        <v>141</v>
      </c>
    </row>
    <row r="38" spans="1:11" x14ac:dyDescent="0.35">
      <c r="A38" s="17" t="s">
        <v>183</v>
      </c>
      <c r="B38" s="11">
        <v>0.34130235879829374</v>
      </c>
      <c r="C38" s="11" t="s">
        <v>141</v>
      </c>
      <c r="D38" s="11" t="s">
        <v>141</v>
      </c>
      <c r="E38" s="11" t="s">
        <v>141</v>
      </c>
      <c r="F38" s="11" t="s">
        <v>141</v>
      </c>
      <c r="G38" s="11" t="s">
        <v>141</v>
      </c>
      <c r="H38" s="11" t="s">
        <v>141</v>
      </c>
      <c r="I38" s="11">
        <v>0.27577194381642095</v>
      </c>
      <c r="J38" s="11" t="s">
        <v>141</v>
      </c>
      <c r="K38" s="11" t="s">
        <v>141</v>
      </c>
    </row>
    <row r="39" spans="1:11" x14ac:dyDescent="0.35">
      <c r="A39" s="17" t="s">
        <v>184</v>
      </c>
      <c r="B39" s="11" t="s">
        <v>141</v>
      </c>
      <c r="C39" s="11" t="s">
        <v>141</v>
      </c>
      <c r="D39" s="11" t="s">
        <v>141</v>
      </c>
      <c r="E39" s="11">
        <v>0.35799097977736355</v>
      </c>
      <c r="F39" s="11" t="s">
        <v>141</v>
      </c>
      <c r="G39" s="11" t="s">
        <v>141</v>
      </c>
      <c r="H39" s="11" t="s">
        <v>141</v>
      </c>
      <c r="I39" s="11" t="s">
        <v>141</v>
      </c>
      <c r="J39" s="11" t="s">
        <v>141</v>
      </c>
      <c r="K39" s="11" t="s">
        <v>141</v>
      </c>
    </row>
    <row r="40" spans="1:11" x14ac:dyDescent="0.35">
      <c r="A40" s="17" t="s">
        <v>185</v>
      </c>
      <c r="B40" s="11" t="s">
        <v>141</v>
      </c>
      <c r="C40" s="11" t="s">
        <v>141</v>
      </c>
      <c r="D40" s="11" t="s">
        <v>141</v>
      </c>
      <c r="E40" s="11">
        <v>0.25550837178097707</v>
      </c>
      <c r="F40" s="11" t="s">
        <v>141</v>
      </c>
      <c r="G40" s="11" t="s">
        <v>141</v>
      </c>
      <c r="H40" s="11" t="s">
        <v>141</v>
      </c>
      <c r="I40" s="11" t="s">
        <v>141</v>
      </c>
      <c r="J40" s="11" t="s">
        <v>141</v>
      </c>
      <c r="K40" s="11" t="s">
        <v>141</v>
      </c>
    </row>
    <row r="41" spans="1:11" x14ac:dyDescent="0.35">
      <c r="A41" s="17" t="s">
        <v>186</v>
      </c>
      <c r="B41" s="11" t="s">
        <v>141</v>
      </c>
      <c r="C41" s="11">
        <v>3.1103755646786602</v>
      </c>
      <c r="D41" s="11" t="s">
        <v>141</v>
      </c>
      <c r="E41" s="11" t="s">
        <v>141</v>
      </c>
      <c r="F41" s="11">
        <v>1.1611573233083696</v>
      </c>
      <c r="G41" s="11">
        <v>1.0813574840691478</v>
      </c>
      <c r="H41" s="11">
        <v>1.1848133959137233</v>
      </c>
      <c r="I41" s="11">
        <v>1.2236544451477984</v>
      </c>
      <c r="J41" s="11" t="s">
        <v>141</v>
      </c>
      <c r="K41" s="11">
        <v>2.4481007039683051</v>
      </c>
    </row>
    <row r="42" spans="1:11" x14ac:dyDescent="0.35">
      <c r="A42" s="17" t="s">
        <v>187</v>
      </c>
      <c r="B42" s="11" t="s">
        <v>141</v>
      </c>
      <c r="C42" s="11">
        <v>0.44361656036685437</v>
      </c>
      <c r="D42" s="11">
        <v>0.41176319990962423</v>
      </c>
      <c r="E42" s="11" t="s">
        <v>141</v>
      </c>
      <c r="F42" s="11" t="s">
        <v>141</v>
      </c>
      <c r="G42" s="11" t="s">
        <v>141</v>
      </c>
      <c r="H42" s="11" t="s">
        <v>141</v>
      </c>
      <c r="I42" s="11" t="s">
        <v>141</v>
      </c>
      <c r="J42" s="11" t="s">
        <v>141</v>
      </c>
      <c r="K42" s="11" t="s">
        <v>141</v>
      </c>
    </row>
    <row r="43" spans="1:11" x14ac:dyDescent="0.35">
      <c r="A43" s="16" t="s">
        <v>188</v>
      </c>
      <c r="B43" s="11">
        <v>0.46166920882955303</v>
      </c>
      <c r="C43" s="11">
        <v>0.182338569699734</v>
      </c>
      <c r="D43" s="11">
        <v>0.17735892086077978</v>
      </c>
      <c r="E43" s="11">
        <v>0.18389918983099268</v>
      </c>
      <c r="F43" s="11">
        <v>8.7836452034512943E-2</v>
      </c>
      <c r="G43" s="11">
        <v>9.0525866882906703E-2</v>
      </c>
      <c r="H43" s="11">
        <v>9.3145881743930292E-2</v>
      </c>
      <c r="I43" s="11">
        <v>0.187935390894056</v>
      </c>
      <c r="J43" s="11">
        <v>0.18402483488907528</v>
      </c>
      <c r="K43" s="11">
        <v>8.99769885579286E-2</v>
      </c>
    </row>
    <row r="44" spans="1:11" x14ac:dyDescent="0.35">
      <c r="A44" s="17" t="s">
        <v>189</v>
      </c>
      <c r="B44" s="11" t="s">
        <v>141</v>
      </c>
      <c r="C44" s="11">
        <v>0.5232225131349979</v>
      </c>
      <c r="D44" s="11" t="s">
        <v>141</v>
      </c>
      <c r="E44" s="11">
        <v>0.51817504123755198</v>
      </c>
      <c r="F44" s="11">
        <v>0.48648806031619501</v>
      </c>
      <c r="G44" s="11" t="s">
        <v>141</v>
      </c>
      <c r="H44" s="11">
        <v>0.5173629082435689</v>
      </c>
      <c r="I44" s="11">
        <v>1.1236608464887521</v>
      </c>
      <c r="J44" s="11" t="s">
        <v>141</v>
      </c>
      <c r="K44" s="11" t="s">
        <v>141</v>
      </c>
    </row>
    <row r="45" spans="1:11" x14ac:dyDescent="0.35">
      <c r="A45" s="17" t="s">
        <v>190</v>
      </c>
      <c r="B45" s="11">
        <v>0.56439910641730584</v>
      </c>
      <c r="C45" s="11">
        <v>0.138434027284557</v>
      </c>
      <c r="D45" s="11">
        <v>0.26573137059378354</v>
      </c>
      <c r="E45" s="11">
        <v>0.14126586449488404</v>
      </c>
      <c r="F45" s="11" t="s">
        <v>141</v>
      </c>
      <c r="G45" s="11">
        <v>0.14377987369005893</v>
      </c>
      <c r="H45" s="11" t="s">
        <v>141</v>
      </c>
      <c r="I45" s="11" t="s">
        <v>141</v>
      </c>
      <c r="J45" s="11">
        <v>0.1412487524142344</v>
      </c>
      <c r="K45" s="11">
        <v>0.13272228955285884</v>
      </c>
    </row>
    <row r="46" spans="1:11" x14ac:dyDescent="0.35">
      <c r="A46" s="17" t="s">
        <v>191</v>
      </c>
      <c r="B46" s="11">
        <v>0.53882295119193835</v>
      </c>
      <c r="C46" s="11" t="s">
        <v>141</v>
      </c>
      <c r="D46" s="11" t="s">
        <v>141</v>
      </c>
      <c r="E46" s="11" t="s">
        <v>141</v>
      </c>
      <c r="F46" s="11" t="s">
        <v>141</v>
      </c>
      <c r="G46" s="11" t="s">
        <v>141</v>
      </c>
      <c r="H46" s="11" t="s">
        <v>141</v>
      </c>
      <c r="I46" s="11" t="s">
        <v>141</v>
      </c>
      <c r="J46" s="11">
        <v>0.55405687411642923</v>
      </c>
      <c r="K46" s="11" t="s">
        <v>141</v>
      </c>
    </row>
    <row r="47" spans="1:11" x14ac:dyDescent="0.35">
      <c r="A47" s="16" t="s">
        <v>192</v>
      </c>
      <c r="B47" s="11">
        <v>9.4441557223740507</v>
      </c>
      <c r="C47" s="11">
        <v>8.1606315421708491</v>
      </c>
      <c r="D47" s="11">
        <v>9.8967976660642289</v>
      </c>
      <c r="E47" s="11">
        <v>7.9822741934008254</v>
      </c>
      <c r="F47" s="11">
        <v>6.644699711434078</v>
      </c>
      <c r="G47" s="11">
        <v>8.1991833578645661</v>
      </c>
      <c r="H47" s="11">
        <v>7.9244949599541945</v>
      </c>
      <c r="I47" s="11">
        <v>7.560872305489025</v>
      </c>
      <c r="J47" s="11">
        <v>9.7185833727625646</v>
      </c>
      <c r="K47" s="11">
        <v>8.7104132014439219</v>
      </c>
    </row>
    <row r="48" spans="1:11" x14ac:dyDescent="0.35">
      <c r="A48" s="17" t="s">
        <v>193</v>
      </c>
      <c r="B48" s="11">
        <v>4.5445157353232464</v>
      </c>
      <c r="C48" s="11">
        <v>5.7475911403580131</v>
      </c>
      <c r="D48" s="11">
        <v>5.0702685636498783</v>
      </c>
      <c r="E48" s="11">
        <v>3.8497535812775912</v>
      </c>
      <c r="F48" s="11">
        <v>3.8535005206220774</v>
      </c>
      <c r="G48" s="11">
        <v>3.4588154703405238</v>
      </c>
      <c r="H48" s="11">
        <v>5.1826109305243353</v>
      </c>
      <c r="I48" s="11">
        <v>3.0557241141503839</v>
      </c>
      <c r="J48" s="11">
        <v>4.6714612412573251</v>
      </c>
      <c r="K48" s="11">
        <v>4.1013563293445943</v>
      </c>
    </row>
    <row r="49" spans="1:11" x14ac:dyDescent="0.35">
      <c r="A49" s="17" t="s">
        <v>194</v>
      </c>
      <c r="B49" s="11">
        <v>2.9207630988170825</v>
      </c>
      <c r="C49" s="11">
        <v>8.9236299313231342</v>
      </c>
      <c r="D49" s="11">
        <v>8.9489157664935934</v>
      </c>
      <c r="E49" s="11">
        <v>3.9253607819232368</v>
      </c>
      <c r="F49" s="11">
        <v>4.4243699196997532</v>
      </c>
      <c r="G49" s="11">
        <v>5.7322276080719989</v>
      </c>
      <c r="H49" s="11">
        <v>4.7579922042210505</v>
      </c>
      <c r="I49" s="11">
        <v>5.8830410086245033</v>
      </c>
      <c r="J49" s="11">
        <v>4.9469959383737159</v>
      </c>
      <c r="K49" s="11">
        <v>7.9515112149899725</v>
      </c>
    </row>
    <row r="50" spans="1:11" x14ac:dyDescent="0.35">
      <c r="A50" s="17" t="s">
        <v>195</v>
      </c>
      <c r="B50" s="11">
        <v>18.3959175579405</v>
      </c>
      <c r="C50" s="11">
        <v>12.246413442598321</v>
      </c>
      <c r="D50" s="11">
        <v>16.29295427225998</v>
      </c>
      <c r="E50" s="11">
        <v>14.233044031197732</v>
      </c>
      <c r="F50" s="11">
        <v>10.628549403143282</v>
      </c>
      <c r="G50" s="11">
        <v>14.206021404342485</v>
      </c>
      <c r="H50" s="11">
        <v>13.24319548066706</v>
      </c>
      <c r="I50" s="11">
        <v>12.883447773058499</v>
      </c>
      <c r="J50" s="11">
        <v>18.0795578568341</v>
      </c>
      <c r="K50" s="11">
        <v>14.353987259274144</v>
      </c>
    </row>
    <row r="51" spans="1:11" x14ac:dyDescent="0.35">
      <c r="A51" s="17" t="s">
        <v>196</v>
      </c>
      <c r="B51" s="11">
        <v>0.80962826675135235</v>
      </c>
      <c r="C51" s="11" t="s">
        <v>141</v>
      </c>
      <c r="D51" s="11" t="s">
        <v>141</v>
      </c>
      <c r="E51" s="11" t="s">
        <v>141</v>
      </c>
      <c r="F51" s="11">
        <v>0.76941876626635897</v>
      </c>
      <c r="G51" s="11" t="s">
        <v>141</v>
      </c>
      <c r="H51" s="11" t="s">
        <v>141</v>
      </c>
      <c r="I51" s="11">
        <v>0.70242177564195651</v>
      </c>
      <c r="J51" s="11" t="s">
        <v>141</v>
      </c>
      <c r="K51" s="11">
        <v>0.62191596404422556</v>
      </c>
    </row>
    <row r="52" spans="1:11" x14ac:dyDescent="0.35">
      <c r="A52" s="16" t="s">
        <v>197</v>
      </c>
      <c r="B52" s="11">
        <v>3.2232291665855155</v>
      </c>
      <c r="C52" s="11">
        <v>4.2341441118723058</v>
      </c>
      <c r="D52" s="11">
        <v>3.9330062040941898</v>
      </c>
      <c r="E52" s="11">
        <v>4.8899924746179861</v>
      </c>
      <c r="F52" s="11">
        <v>3.4218424835441832</v>
      </c>
      <c r="G52" s="11">
        <v>3.0468991754027757</v>
      </c>
      <c r="H52" s="11">
        <v>3.4747038708598748</v>
      </c>
      <c r="I52" s="11">
        <v>2.2101023241736861</v>
      </c>
      <c r="J52" s="11">
        <v>3.4734224444709416</v>
      </c>
      <c r="K52" s="11">
        <v>3.4057394543461594</v>
      </c>
    </row>
    <row r="53" spans="1:11" x14ac:dyDescent="0.35">
      <c r="A53" s="17" t="s">
        <v>198</v>
      </c>
      <c r="B53" s="11" t="s">
        <v>141</v>
      </c>
      <c r="C53" s="11">
        <v>0.38922516197160362</v>
      </c>
      <c r="D53" s="11">
        <v>0.37273906221274777</v>
      </c>
      <c r="E53" s="11">
        <v>0.71700121995566379</v>
      </c>
      <c r="F53" s="11">
        <v>0.36189969061566379</v>
      </c>
      <c r="G53" s="11" t="s">
        <v>141</v>
      </c>
      <c r="H53" s="11" t="s">
        <v>141</v>
      </c>
      <c r="I53" s="11">
        <v>0.37156952745317928</v>
      </c>
      <c r="J53" s="11" t="s">
        <v>141</v>
      </c>
      <c r="K53" s="11">
        <v>0.71208810827211044</v>
      </c>
    </row>
    <row r="54" spans="1:11" x14ac:dyDescent="0.35">
      <c r="A54" s="17" t="s">
        <v>199</v>
      </c>
      <c r="B54" s="11">
        <v>5.1176028934142881</v>
      </c>
      <c r="C54" s="11">
        <v>3.8625668976360226</v>
      </c>
      <c r="D54" s="11">
        <v>6.6830560899326699</v>
      </c>
      <c r="E54" s="11">
        <v>11.00863569329171</v>
      </c>
      <c r="F54" s="11">
        <v>4.2748988444577689</v>
      </c>
      <c r="G54" s="11">
        <v>3.6468762586871133</v>
      </c>
      <c r="H54" s="11">
        <v>4.7243134703360292</v>
      </c>
      <c r="I54" s="11">
        <v>4.7186508815620298</v>
      </c>
      <c r="J54" s="11">
        <v>4.3870699863625306</v>
      </c>
      <c r="K54" s="11">
        <v>8.1046081326803474</v>
      </c>
    </row>
    <row r="55" spans="1:11" x14ac:dyDescent="0.35">
      <c r="A55" s="17" t="s">
        <v>200</v>
      </c>
      <c r="B55" s="11">
        <v>1.0458627417089956</v>
      </c>
      <c r="C55" s="11">
        <v>0.98198921274642714</v>
      </c>
      <c r="D55" s="11" t="s">
        <v>141</v>
      </c>
      <c r="E55" s="11">
        <v>0.4950579020000655</v>
      </c>
      <c r="F55" s="11">
        <v>1.4696172949699733</v>
      </c>
      <c r="G55" s="11" t="s">
        <v>141</v>
      </c>
      <c r="H55" s="11">
        <v>1.4708179268138859</v>
      </c>
      <c r="I55" s="11">
        <v>0.50524178892400495</v>
      </c>
      <c r="J55" s="11">
        <v>0.52530646463644104</v>
      </c>
      <c r="K55" s="11">
        <v>0.53736988980678435</v>
      </c>
    </row>
    <row r="56" spans="1:11" x14ac:dyDescent="0.35">
      <c r="A56" s="17" t="s">
        <v>201</v>
      </c>
      <c r="B56" s="11">
        <v>14.696155373584803</v>
      </c>
      <c r="C56" s="11">
        <v>17.161497470397947</v>
      </c>
      <c r="D56" s="11">
        <v>15.750276401454116</v>
      </c>
      <c r="E56" s="11">
        <v>12.58237074615141</v>
      </c>
      <c r="F56" s="11">
        <v>14.672103839588701</v>
      </c>
      <c r="G56" s="11">
        <v>6.9192292187412834</v>
      </c>
      <c r="H56" s="11">
        <v>7.040757524884131</v>
      </c>
      <c r="I56" s="11">
        <v>6.1299427476659396</v>
      </c>
      <c r="J56" s="11">
        <v>15.085586311653033</v>
      </c>
      <c r="K56" s="11">
        <v>6.9619280876066236</v>
      </c>
    </row>
    <row r="57" spans="1:11" x14ac:dyDescent="0.35">
      <c r="A57" s="17" t="s">
        <v>202</v>
      </c>
      <c r="B57" s="11" t="s">
        <v>141</v>
      </c>
      <c r="C57" s="11" t="s">
        <v>141</v>
      </c>
      <c r="D57" s="11" t="s">
        <v>141</v>
      </c>
      <c r="E57" s="11">
        <v>1.65154739576555</v>
      </c>
      <c r="F57" s="11" t="s">
        <v>141</v>
      </c>
      <c r="G57" s="11" t="s">
        <v>141</v>
      </c>
      <c r="H57" s="11">
        <v>0.52707858741593416</v>
      </c>
      <c r="I57" s="11" t="s">
        <v>141</v>
      </c>
      <c r="J57" s="11" t="s">
        <v>141</v>
      </c>
      <c r="K57" s="11" t="s">
        <v>141</v>
      </c>
    </row>
    <row r="58" spans="1:11" x14ac:dyDescent="0.35">
      <c r="A58" s="17" t="s">
        <v>203</v>
      </c>
      <c r="B58" s="11">
        <v>4.3477758756193872</v>
      </c>
      <c r="C58" s="11">
        <v>8.6824519435310243</v>
      </c>
      <c r="D58" s="11">
        <v>6.3473612654828635</v>
      </c>
      <c r="E58" s="11">
        <v>7.7684738156572557</v>
      </c>
      <c r="F58" s="11">
        <v>5.2300732193003725</v>
      </c>
      <c r="G58" s="11">
        <v>9.6883359587971682</v>
      </c>
      <c r="H58" s="11">
        <v>9.1785847121167325</v>
      </c>
      <c r="I58" s="11">
        <v>3.7128414720575944</v>
      </c>
      <c r="J58" s="11">
        <v>7.6111527072182712</v>
      </c>
      <c r="K58" s="11">
        <v>6.3862981360784552</v>
      </c>
    </row>
    <row r="59" spans="1:11" x14ac:dyDescent="0.35">
      <c r="A59" s="14" t="s">
        <v>139</v>
      </c>
      <c r="B59" s="11">
        <v>1.7320418885963382</v>
      </c>
      <c r="C59" s="11">
        <v>1.6689503610683203</v>
      </c>
      <c r="D59" s="11">
        <v>1.797169020712726</v>
      </c>
      <c r="E59" s="11">
        <v>1.588629117337107</v>
      </c>
      <c r="F59" s="11">
        <v>1.2867587071689426</v>
      </c>
      <c r="G59" s="11">
        <v>1.4025067332874148</v>
      </c>
      <c r="H59" s="11">
        <v>1.5595752849642655</v>
      </c>
      <c r="I59" s="11">
        <v>1.2177843539956315</v>
      </c>
      <c r="J59" s="11">
        <v>1.5324539170496367</v>
      </c>
      <c r="K59" s="11">
        <v>1.3766704984147029</v>
      </c>
    </row>
  </sheetData>
  <hyperlinks>
    <hyperlink ref="A2" location="'Cover page'!A1" display="Data notes apply to this table. Click here to see notes or return to cover page." xr:uid="{FAD1FCB5-7E29-46ED-8528-1F6833A1660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FD51-8396-47BC-A60B-7E7B7642AD02}">
  <dimension ref="A1:K74"/>
  <sheetViews>
    <sheetView zoomScaleNormal="100" workbookViewId="0"/>
  </sheetViews>
  <sheetFormatPr defaultRowHeight="14.5" x14ac:dyDescent="0.35"/>
  <cols>
    <col min="1" max="1" width="78.4531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page'!$A$28</f>
        <v>Table 3.1. Fatalities (count) by Mechanism (TOOCS Sub major group), 10 years (calendar) to 2023</v>
      </c>
    </row>
    <row r="2" spans="1:11" ht="15" thickTop="1" x14ac:dyDescent="0.35">
      <c r="A2" s="10" t="s">
        <v>18</v>
      </c>
    </row>
    <row r="3" spans="1:11" hidden="1" x14ac:dyDescent="0.35"/>
    <row r="4" spans="1:11" hidden="1" x14ac:dyDescent="0.35">
      <c r="A4" s="1" t="s">
        <v>19</v>
      </c>
      <c r="B4" t="s" vm="1">
        <v>20</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204</v>
      </c>
      <c r="B8" s="13">
        <v>23</v>
      </c>
      <c r="C8" s="13">
        <v>30</v>
      </c>
      <c r="D8" s="13">
        <v>26</v>
      </c>
      <c r="E8" s="13">
        <v>29</v>
      </c>
      <c r="F8" s="13">
        <v>17</v>
      </c>
      <c r="G8" s="13">
        <v>21</v>
      </c>
      <c r="H8" s="13">
        <v>24</v>
      </c>
      <c r="I8" s="13">
        <v>22</v>
      </c>
      <c r="J8" s="13">
        <v>17</v>
      </c>
      <c r="K8" s="13">
        <v>30</v>
      </c>
    </row>
    <row r="9" spans="1:11" x14ac:dyDescent="0.35">
      <c r="A9" s="17" t="s">
        <v>205</v>
      </c>
      <c r="B9" s="13">
        <v>22</v>
      </c>
      <c r="C9" s="13">
        <v>29</v>
      </c>
      <c r="D9" s="13">
        <v>26</v>
      </c>
      <c r="E9" s="13">
        <v>28</v>
      </c>
      <c r="F9" s="13">
        <v>17</v>
      </c>
      <c r="G9" s="13">
        <v>21</v>
      </c>
      <c r="H9" s="13">
        <v>23</v>
      </c>
      <c r="I9" s="13">
        <v>19</v>
      </c>
      <c r="J9" s="13">
        <v>17</v>
      </c>
      <c r="K9" s="13">
        <v>29</v>
      </c>
    </row>
    <row r="10" spans="1:11" x14ac:dyDescent="0.35">
      <c r="A10" s="17" t="s">
        <v>206</v>
      </c>
      <c r="B10" s="13">
        <v>1</v>
      </c>
      <c r="C10" s="13">
        <v>1</v>
      </c>
      <c r="D10" s="13">
        <v>0</v>
      </c>
      <c r="E10" s="13">
        <v>1</v>
      </c>
      <c r="F10" s="13">
        <v>0</v>
      </c>
      <c r="G10" s="13">
        <v>0</v>
      </c>
      <c r="H10" s="13">
        <v>1</v>
      </c>
      <c r="I10" s="13">
        <v>3</v>
      </c>
      <c r="J10" s="13">
        <v>0</v>
      </c>
      <c r="K10" s="13">
        <v>1</v>
      </c>
    </row>
    <row r="11" spans="1:11" x14ac:dyDescent="0.35">
      <c r="A11" s="17" t="s">
        <v>207</v>
      </c>
      <c r="B11" s="13">
        <v>0</v>
      </c>
      <c r="C11" s="13">
        <v>0</v>
      </c>
      <c r="D11" s="13">
        <v>0</v>
      </c>
      <c r="E11" s="13">
        <v>0</v>
      </c>
      <c r="F11" s="13">
        <v>0</v>
      </c>
      <c r="G11" s="13">
        <v>0</v>
      </c>
      <c r="H11" s="13">
        <v>0</v>
      </c>
      <c r="I11" s="13">
        <v>0</v>
      </c>
      <c r="J11" s="13">
        <v>0</v>
      </c>
      <c r="K11" s="13">
        <v>0</v>
      </c>
    </row>
    <row r="12" spans="1:11" x14ac:dyDescent="0.35">
      <c r="A12" s="16" t="s">
        <v>208</v>
      </c>
      <c r="B12" s="13">
        <v>0</v>
      </c>
      <c r="C12" s="13">
        <v>2</v>
      </c>
      <c r="D12" s="13">
        <v>2</v>
      </c>
      <c r="E12" s="13">
        <v>0</v>
      </c>
      <c r="F12" s="13">
        <v>1</v>
      </c>
      <c r="G12" s="13">
        <v>3</v>
      </c>
      <c r="H12" s="13">
        <v>1</v>
      </c>
      <c r="I12" s="13">
        <v>1</v>
      </c>
      <c r="J12" s="13">
        <v>2</v>
      </c>
      <c r="K12" s="13">
        <v>0</v>
      </c>
    </row>
    <row r="13" spans="1:11" x14ac:dyDescent="0.35">
      <c r="A13" s="17" t="s">
        <v>209</v>
      </c>
      <c r="B13" s="13">
        <v>0</v>
      </c>
      <c r="C13" s="13">
        <v>2</v>
      </c>
      <c r="D13" s="13">
        <v>1</v>
      </c>
      <c r="E13" s="13">
        <v>0</v>
      </c>
      <c r="F13" s="13">
        <v>1</v>
      </c>
      <c r="G13" s="13">
        <v>3</v>
      </c>
      <c r="H13" s="13">
        <v>0</v>
      </c>
      <c r="I13" s="13">
        <v>0</v>
      </c>
      <c r="J13" s="13">
        <v>1</v>
      </c>
      <c r="K13" s="13">
        <v>0</v>
      </c>
    </row>
    <row r="14" spans="1:11" x14ac:dyDescent="0.35">
      <c r="A14" s="17" t="s">
        <v>210</v>
      </c>
      <c r="B14" s="13">
        <v>0</v>
      </c>
      <c r="C14" s="13">
        <v>0</v>
      </c>
      <c r="D14" s="13">
        <v>1</v>
      </c>
      <c r="E14" s="13">
        <v>0</v>
      </c>
      <c r="F14" s="13">
        <v>0</v>
      </c>
      <c r="G14" s="13">
        <v>0</v>
      </c>
      <c r="H14" s="13">
        <v>1</v>
      </c>
      <c r="I14" s="13">
        <v>1</v>
      </c>
      <c r="J14" s="13">
        <v>1</v>
      </c>
      <c r="K14" s="13">
        <v>0</v>
      </c>
    </row>
    <row r="15" spans="1:11" x14ac:dyDescent="0.35">
      <c r="A15" s="17" t="s">
        <v>211</v>
      </c>
      <c r="B15" s="13">
        <v>0</v>
      </c>
      <c r="C15" s="13">
        <v>0</v>
      </c>
      <c r="D15" s="13">
        <v>0</v>
      </c>
      <c r="E15" s="13">
        <v>0</v>
      </c>
      <c r="F15" s="13">
        <v>0</v>
      </c>
      <c r="G15" s="13">
        <v>0</v>
      </c>
      <c r="H15" s="13">
        <v>0</v>
      </c>
      <c r="I15" s="13">
        <v>0</v>
      </c>
      <c r="J15" s="13">
        <v>0</v>
      </c>
      <c r="K15" s="13">
        <v>0</v>
      </c>
    </row>
    <row r="16" spans="1:11" x14ac:dyDescent="0.35">
      <c r="A16" s="16" t="s">
        <v>212</v>
      </c>
      <c r="B16" s="13">
        <v>70</v>
      </c>
      <c r="C16" s="13">
        <v>78</v>
      </c>
      <c r="D16" s="13">
        <v>57</v>
      </c>
      <c r="E16" s="13">
        <v>67</v>
      </c>
      <c r="F16" s="13">
        <v>55</v>
      </c>
      <c r="G16" s="13">
        <v>58</v>
      </c>
      <c r="H16" s="13">
        <v>70</v>
      </c>
      <c r="I16" s="13">
        <v>62</v>
      </c>
      <c r="J16" s="13">
        <v>68</v>
      </c>
      <c r="K16" s="13">
        <v>58</v>
      </c>
    </row>
    <row r="17" spans="1:11" x14ac:dyDescent="0.35">
      <c r="A17" s="17" t="s">
        <v>213</v>
      </c>
      <c r="B17" s="13">
        <v>17</v>
      </c>
      <c r="C17" s="13">
        <v>21</v>
      </c>
      <c r="D17" s="13">
        <v>17</v>
      </c>
      <c r="E17" s="13">
        <v>15</v>
      </c>
      <c r="F17" s="13">
        <v>15</v>
      </c>
      <c r="G17" s="13">
        <v>21</v>
      </c>
      <c r="H17" s="13">
        <v>17</v>
      </c>
      <c r="I17" s="13">
        <v>16</v>
      </c>
      <c r="J17" s="13">
        <v>16</v>
      </c>
      <c r="K17" s="13">
        <v>12</v>
      </c>
    </row>
    <row r="18" spans="1:11" x14ac:dyDescent="0.35">
      <c r="A18" s="17" t="s">
        <v>214</v>
      </c>
      <c r="B18" s="13">
        <v>1</v>
      </c>
      <c r="C18" s="13">
        <v>0</v>
      </c>
      <c r="D18" s="13">
        <v>1</v>
      </c>
      <c r="E18" s="13">
        <v>0</v>
      </c>
      <c r="F18" s="13">
        <v>0</v>
      </c>
      <c r="G18" s="13">
        <v>0</v>
      </c>
      <c r="H18" s="13">
        <v>2</v>
      </c>
      <c r="I18" s="13">
        <v>1</v>
      </c>
      <c r="J18" s="13">
        <v>1</v>
      </c>
      <c r="K18" s="13">
        <v>0</v>
      </c>
    </row>
    <row r="19" spans="1:11" x14ac:dyDescent="0.35">
      <c r="A19" s="17" t="s">
        <v>215</v>
      </c>
      <c r="B19" s="13">
        <v>1</v>
      </c>
      <c r="C19" s="13">
        <v>1</v>
      </c>
      <c r="D19" s="13">
        <v>3</v>
      </c>
      <c r="E19" s="13">
        <v>3</v>
      </c>
      <c r="F19" s="13">
        <v>1</v>
      </c>
      <c r="G19" s="13">
        <v>0</v>
      </c>
      <c r="H19" s="13">
        <v>3</v>
      </c>
      <c r="I19" s="13">
        <v>2</v>
      </c>
      <c r="J19" s="13">
        <v>2</v>
      </c>
      <c r="K19" s="13">
        <v>0</v>
      </c>
    </row>
    <row r="20" spans="1:11" x14ac:dyDescent="0.35">
      <c r="A20" s="17" t="s">
        <v>216</v>
      </c>
      <c r="B20" s="13">
        <v>0</v>
      </c>
      <c r="C20" s="13">
        <v>0</v>
      </c>
      <c r="D20" s="13">
        <v>0</v>
      </c>
      <c r="E20" s="13">
        <v>0</v>
      </c>
      <c r="F20" s="13">
        <v>0</v>
      </c>
      <c r="G20" s="13">
        <v>0</v>
      </c>
      <c r="H20" s="13">
        <v>0</v>
      </c>
      <c r="I20" s="13">
        <v>0</v>
      </c>
      <c r="J20" s="13">
        <v>0</v>
      </c>
      <c r="K20" s="13">
        <v>0</v>
      </c>
    </row>
    <row r="21" spans="1:11" x14ac:dyDescent="0.35">
      <c r="A21" s="17" t="s">
        <v>217</v>
      </c>
      <c r="B21" s="13">
        <v>11</v>
      </c>
      <c r="C21" s="13">
        <v>9</v>
      </c>
      <c r="D21" s="13">
        <v>8</v>
      </c>
      <c r="E21" s="13">
        <v>3</v>
      </c>
      <c r="F21" s="13">
        <v>7</v>
      </c>
      <c r="G21" s="13">
        <v>10</v>
      </c>
      <c r="H21" s="13">
        <v>12</v>
      </c>
      <c r="I21" s="13">
        <v>11</v>
      </c>
      <c r="J21" s="13">
        <v>10</v>
      </c>
      <c r="K21" s="13">
        <v>8</v>
      </c>
    </row>
    <row r="22" spans="1:11" x14ac:dyDescent="0.35">
      <c r="A22" s="17" t="s">
        <v>218</v>
      </c>
      <c r="B22" s="13">
        <v>12</v>
      </c>
      <c r="C22" s="13">
        <v>11</v>
      </c>
      <c r="D22" s="13">
        <v>4</v>
      </c>
      <c r="E22" s="13">
        <v>10</v>
      </c>
      <c r="F22" s="13">
        <v>8</v>
      </c>
      <c r="G22" s="13">
        <v>10</v>
      </c>
      <c r="H22" s="13">
        <v>11</v>
      </c>
      <c r="I22" s="13">
        <v>7</v>
      </c>
      <c r="J22" s="13">
        <v>11</v>
      </c>
      <c r="K22" s="13">
        <v>7</v>
      </c>
    </row>
    <row r="23" spans="1:11" x14ac:dyDescent="0.35">
      <c r="A23" s="17" t="s">
        <v>219</v>
      </c>
      <c r="B23" s="13">
        <v>0</v>
      </c>
      <c r="C23" s="13">
        <v>0</v>
      </c>
      <c r="D23" s="13">
        <v>0</v>
      </c>
      <c r="E23" s="13">
        <v>0</v>
      </c>
      <c r="F23" s="13">
        <v>0</v>
      </c>
      <c r="G23" s="13">
        <v>0</v>
      </c>
      <c r="H23" s="13">
        <v>0</v>
      </c>
      <c r="I23" s="13">
        <v>0</v>
      </c>
      <c r="J23" s="13">
        <v>0</v>
      </c>
      <c r="K23" s="13">
        <v>0</v>
      </c>
    </row>
    <row r="24" spans="1:11" x14ac:dyDescent="0.35">
      <c r="A24" s="17" t="s">
        <v>220</v>
      </c>
      <c r="B24" s="13">
        <v>24</v>
      </c>
      <c r="C24" s="13">
        <v>31</v>
      </c>
      <c r="D24" s="13">
        <v>20</v>
      </c>
      <c r="E24" s="13">
        <v>34</v>
      </c>
      <c r="F24" s="13">
        <v>24</v>
      </c>
      <c r="G24" s="13">
        <v>14</v>
      </c>
      <c r="H24" s="13">
        <v>25</v>
      </c>
      <c r="I24" s="13">
        <v>24</v>
      </c>
      <c r="J24" s="13">
        <v>26</v>
      </c>
      <c r="K24" s="13">
        <v>24</v>
      </c>
    </row>
    <row r="25" spans="1:11" x14ac:dyDescent="0.35">
      <c r="A25" s="17" t="s">
        <v>221</v>
      </c>
      <c r="B25" s="13">
        <v>4</v>
      </c>
      <c r="C25" s="13">
        <v>5</v>
      </c>
      <c r="D25" s="13">
        <v>4</v>
      </c>
      <c r="E25" s="13">
        <v>2</v>
      </c>
      <c r="F25" s="13">
        <v>0</v>
      </c>
      <c r="G25" s="13">
        <v>3</v>
      </c>
      <c r="H25" s="13">
        <v>0</v>
      </c>
      <c r="I25" s="13">
        <v>1</v>
      </c>
      <c r="J25" s="13">
        <v>2</v>
      </c>
      <c r="K25" s="13">
        <v>7</v>
      </c>
    </row>
    <row r="26" spans="1:11" x14ac:dyDescent="0.35">
      <c r="A26" s="16" t="s">
        <v>222</v>
      </c>
      <c r="B26" s="13">
        <v>6</v>
      </c>
      <c r="C26" s="13">
        <v>5</v>
      </c>
      <c r="D26" s="13">
        <v>2</v>
      </c>
      <c r="E26" s="13">
        <v>0</v>
      </c>
      <c r="F26" s="13">
        <v>4</v>
      </c>
      <c r="G26" s="13">
        <v>2</v>
      </c>
      <c r="H26" s="13">
        <v>1</v>
      </c>
      <c r="I26" s="13">
        <v>1</v>
      </c>
      <c r="J26" s="13">
        <v>1</v>
      </c>
      <c r="K26" s="13">
        <v>3</v>
      </c>
    </row>
    <row r="27" spans="1:11" x14ac:dyDescent="0.35">
      <c r="A27" s="17" t="s">
        <v>223</v>
      </c>
      <c r="B27" s="13">
        <v>0</v>
      </c>
      <c r="C27" s="13">
        <v>0</v>
      </c>
      <c r="D27" s="13">
        <v>0</v>
      </c>
      <c r="E27" s="13">
        <v>0</v>
      </c>
      <c r="F27" s="13">
        <v>0</v>
      </c>
      <c r="G27" s="13">
        <v>0</v>
      </c>
      <c r="H27" s="13">
        <v>0</v>
      </c>
      <c r="I27" s="13">
        <v>0</v>
      </c>
      <c r="J27" s="13">
        <v>0</v>
      </c>
      <c r="K27" s="13">
        <v>0</v>
      </c>
    </row>
    <row r="28" spans="1:11" x14ac:dyDescent="0.35">
      <c r="A28" s="17" t="s">
        <v>224</v>
      </c>
      <c r="B28" s="13">
        <v>0</v>
      </c>
      <c r="C28" s="13">
        <v>0</v>
      </c>
      <c r="D28" s="13">
        <v>0</v>
      </c>
      <c r="E28" s="13">
        <v>0</v>
      </c>
      <c r="F28" s="13">
        <v>0</v>
      </c>
      <c r="G28" s="13">
        <v>0</v>
      </c>
      <c r="H28" s="13">
        <v>0</v>
      </c>
      <c r="I28" s="13">
        <v>0</v>
      </c>
      <c r="J28" s="13">
        <v>0</v>
      </c>
      <c r="K28" s="13">
        <v>0</v>
      </c>
    </row>
    <row r="29" spans="1:11" x14ac:dyDescent="0.35">
      <c r="A29" s="17" t="s">
        <v>225</v>
      </c>
      <c r="B29" s="13">
        <v>6</v>
      </c>
      <c r="C29" s="13">
        <v>5</v>
      </c>
      <c r="D29" s="13">
        <v>2</v>
      </c>
      <c r="E29" s="13">
        <v>0</v>
      </c>
      <c r="F29" s="13">
        <v>4</v>
      </c>
      <c r="G29" s="13">
        <v>2</v>
      </c>
      <c r="H29" s="13">
        <v>1</v>
      </c>
      <c r="I29" s="13">
        <v>1</v>
      </c>
      <c r="J29" s="13">
        <v>1</v>
      </c>
      <c r="K29" s="13">
        <v>3</v>
      </c>
    </row>
    <row r="30" spans="1:11" x14ac:dyDescent="0.35">
      <c r="A30" s="17" t="s">
        <v>226</v>
      </c>
      <c r="B30" s="13">
        <v>0</v>
      </c>
      <c r="C30" s="13">
        <v>0</v>
      </c>
      <c r="D30" s="13">
        <v>0</v>
      </c>
      <c r="E30" s="13">
        <v>0</v>
      </c>
      <c r="F30" s="13">
        <v>0</v>
      </c>
      <c r="G30" s="13">
        <v>0</v>
      </c>
      <c r="H30" s="13">
        <v>0</v>
      </c>
      <c r="I30" s="13">
        <v>0</v>
      </c>
      <c r="J30" s="13">
        <v>0</v>
      </c>
      <c r="K30" s="13">
        <v>0</v>
      </c>
    </row>
    <row r="31" spans="1:11" x14ac:dyDescent="0.35">
      <c r="A31" s="16" t="s">
        <v>227</v>
      </c>
      <c r="B31" s="13">
        <v>0</v>
      </c>
      <c r="C31" s="13">
        <v>0</v>
      </c>
      <c r="D31" s="13">
        <v>0</v>
      </c>
      <c r="E31" s="13">
        <v>0</v>
      </c>
      <c r="F31" s="13">
        <v>0</v>
      </c>
      <c r="G31" s="13">
        <v>0</v>
      </c>
      <c r="H31" s="13">
        <v>0</v>
      </c>
      <c r="I31" s="13">
        <v>0</v>
      </c>
      <c r="J31" s="13">
        <v>0</v>
      </c>
      <c r="K31" s="13">
        <v>0</v>
      </c>
    </row>
    <row r="32" spans="1:11" x14ac:dyDescent="0.35">
      <c r="A32" s="17" t="s">
        <v>228</v>
      </c>
      <c r="B32" s="13">
        <v>0</v>
      </c>
      <c r="C32" s="13">
        <v>0</v>
      </c>
      <c r="D32" s="13">
        <v>0</v>
      </c>
      <c r="E32" s="13">
        <v>0</v>
      </c>
      <c r="F32" s="13">
        <v>0</v>
      </c>
      <c r="G32" s="13">
        <v>0</v>
      </c>
      <c r="H32" s="13">
        <v>0</v>
      </c>
      <c r="I32" s="13">
        <v>0</v>
      </c>
      <c r="J32" s="13">
        <v>0</v>
      </c>
      <c r="K32" s="13">
        <v>0</v>
      </c>
    </row>
    <row r="33" spans="1:11" x14ac:dyDescent="0.35">
      <c r="A33" s="17" t="s">
        <v>229</v>
      </c>
      <c r="B33" s="13">
        <v>0</v>
      </c>
      <c r="C33" s="13">
        <v>0</v>
      </c>
      <c r="D33" s="13">
        <v>0</v>
      </c>
      <c r="E33" s="13">
        <v>0</v>
      </c>
      <c r="F33" s="13">
        <v>0</v>
      </c>
      <c r="G33" s="13">
        <v>0</v>
      </c>
      <c r="H33" s="13">
        <v>0</v>
      </c>
      <c r="I33" s="13">
        <v>0</v>
      </c>
      <c r="J33" s="13">
        <v>0</v>
      </c>
      <c r="K33" s="13">
        <v>0</v>
      </c>
    </row>
    <row r="34" spans="1:11" x14ac:dyDescent="0.35">
      <c r="A34" s="17" t="s">
        <v>230</v>
      </c>
      <c r="B34" s="13">
        <v>0</v>
      </c>
      <c r="C34" s="13">
        <v>0</v>
      </c>
      <c r="D34" s="13">
        <v>0</v>
      </c>
      <c r="E34" s="13">
        <v>0</v>
      </c>
      <c r="F34" s="13">
        <v>0</v>
      </c>
      <c r="G34" s="13">
        <v>0</v>
      </c>
      <c r="H34" s="13">
        <v>0</v>
      </c>
      <c r="I34" s="13">
        <v>0</v>
      </c>
      <c r="J34" s="13">
        <v>0</v>
      </c>
      <c r="K34" s="13">
        <v>0</v>
      </c>
    </row>
    <row r="35" spans="1:11" x14ac:dyDescent="0.35">
      <c r="A35" s="17" t="s">
        <v>231</v>
      </c>
      <c r="B35" s="13">
        <v>0</v>
      </c>
      <c r="C35" s="13">
        <v>0</v>
      </c>
      <c r="D35" s="13">
        <v>0</v>
      </c>
      <c r="E35" s="13">
        <v>0</v>
      </c>
      <c r="F35" s="13">
        <v>0</v>
      </c>
      <c r="G35" s="13">
        <v>0</v>
      </c>
      <c r="H35" s="13">
        <v>0</v>
      </c>
      <c r="I35" s="13">
        <v>0</v>
      </c>
      <c r="J35" s="13">
        <v>0</v>
      </c>
      <c r="K35" s="13">
        <v>0</v>
      </c>
    </row>
    <row r="36" spans="1:11" x14ac:dyDescent="0.35">
      <c r="A36" s="16" t="s">
        <v>232</v>
      </c>
      <c r="B36" s="13">
        <v>12</v>
      </c>
      <c r="C36" s="13">
        <v>24</v>
      </c>
      <c r="D36" s="13">
        <v>20</v>
      </c>
      <c r="E36" s="13">
        <v>19</v>
      </c>
      <c r="F36" s="13">
        <v>9</v>
      </c>
      <c r="G36" s="13">
        <v>15</v>
      </c>
      <c r="H36" s="13">
        <v>9</v>
      </c>
      <c r="I36" s="13">
        <v>14</v>
      </c>
      <c r="J36" s="13">
        <v>13</v>
      </c>
      <c r="K36" s="13">
        <v>16</v>
      </c>
    </row>
    <row r="37" spans="1:11" x14ac:dyDescent="0.35">
      <c r="A37" s="17" t="s">
        <v>233</v>
      </c>
      <c r="B37" s="13">
        <v>4</v>
      </c>
      <c r="C37" s="13">
        <v>6</v>
      </c>
      <c r="D37" s="13">
        <v>3</v>
      </c>
      <c r="E37" s="13">
        <v>3</v>
      </c>
      <c r="F37" s="13">
        <v>2</v>
      </c>
      <c r="G37" s="13">
        <v>2</v>
      </c>
      <c r="H37" s="13">
        <v>0</v>
      </c>
      <c r="I37" s="13">
        <v>0</v>
      </c>
      <c r="J37" s="13">
        <v>2</v>
      </c>
      <c r="K37" s="13">
        <v>4</v>
      </c>
    </row>
    <row r="38" spans="1:11" x14ac:dyDescent="0.35">
      <c r="A38" s="17" t="s">
        <v>234</v>
      </c>
      <c r="B38" s="13">
        <v>0</v>
      </c>
      <c r="C38" s="13">
        <v>0</v>
      </c>
      <c r="D38" s="13">
        <v>0</v>
      </c>
      <c r="E38" s="13">
        <v>0</v>
      </c>
      <c r="F38" s="13">
        <v>0</v>
      </c>
      <c r="G38" s="13">
        <v>0</v>
      </c>
      <c r="H38" s="13">
        <v>0</v>
      </c>
      <c r="I38" s="13">
        <v>0</v>
      </c>
      <c r="J38" s="13">
        <v>0</v>
      </c>
      <c r="K38" s="13">
        <v>0</v>
      </c>
    </row>
    <row r="39" spans="1:11" x14ac:dyDescent="0.35">
      <c r="A39" s="17" t="s">
        <v>235</v>
      </c>
      <c r="B39" s="13">
        <v>1</v>
      </c>
      <c r="C39" s="13">
        <v>3</v>
      </c>
      <c r="D39" s="13">
        <v>1</v>
      </c>
      <c r="E39" s="13">
        <v>2</v>
      </c>
      <c r="F39" s="13">
        <v>1</v>
      </c>
      <c r="G39" s="13">
        <v>0</v>
      </c>
      <c r="H39" s="13">
        <v>0</v>
      </c>
      <c r="I39" s="13">
        <v>2</v>
      </c>
      <c r="J39" s="13">
        <v>0</v>
      </c>
      <c r="K39" s="13">
        <v>1</v>
      </c>
    </row>
    <row r="40" spans="1:11" x14ac:dyDescent="0.35">
      <c r="A40" s="17" t="s">
        <v>236</v>
      </c>
      <c r="B40" s="13">
        <v>0</v>
      </c>
      <c r="C40" s="13">
        <v>0</v>
      </c>
      <c r="D40" s="13">
        <v>1</v>
      </c>
      <c r="E40" s="13">
        <v>0</v>
      </c>
      <c r="F40" s="13">
        <v>0</v>
      </c>
      <c r="G40" s="13">
        <v>0</v>
      </c>
      <c r="H40" s="13">
        <v>0</v>
      </c>
      <c r="I40" s="13">
        <v>0</v>
      </c>
      <c r="J40" s="13">
        <v>0</v>
      </c>
      <c r="K40" s="13">
        <v>0</v>
      </c>
    </row>
    <row r="41" spans="1:11" x14ac:dyDescent="0.35">
      <c r="A41" s="17" t="s">
        <v>237</v>
      </c>
      <c r="B41" s="13">
        <v>0</v>
      </c>
      <c r="C41" s="13">
        <v>0</v>
      </c>
      <c r="D41" s="13">
        <v>0</v>
      </c>
      <c r="E41" s="13">
        <v>0</v>
      </c>
      <c r="F41" s="13">
        <v>0</v>
      </c>
      <c r="G41" s="13">
        <v>0</v>
      </c>
      <c r="H41" s="13">
        <v>0</v>
      </c>
      <c r="I41" s="13">
        <v>0</v>
      </c>
      <c r="J41" s="13">
        <v>0</v>
      </c>
      <c r="K41" s="13">
        <v>0</v>
      </c>
    </row>
    <row r="42" spans="1:11" x14ac:dyDescent="0.35">
      <c r="A42" s="17" t="s">
        <v>238</v>
      </c>
      <c r="B42" s="13">
        <v>0</v>
      </c>
      <c r="C42" s="13">
        <v>0</v>
      </c>
      <c r="D42" s="13">
        <v>0</v>
      </c>
      <c r="E42" s="13">
        <v>0</v>
      </c>
      <c r="F42" s="13">
        <v>0</v>
      </c>
      <c r="G42" s="13">
        <v>0</v>
      </c>
      <c r="H42" s="13">
        <v>0</v>
      </c>
      <c r="I42" s="13">
        <v>0</v>
      </c>
      <c r="J42" s="13">
        <v>0</v>
      </c>
      <c r="K42" s="13">
        <v>0</v>
      </c>
    </row>
    <row r="43" spans="1:11" x14ac:dyDescent="0.35">
      <c r="A43" s="17" t="s">
        <v>239</v>
      </c>
      <c r="B43" s="13">
        <v>5</v>
      </c>
      <c r="C43" s="13">
        <v>8</v>
      </c>
      <c r="D43" s="13">
        <v>7</v>
      </c>
      <c r="E43" s="13">
        <v>4</v>
      </c>
      <c r="F43" s="13">
        <v>4</v>
      </c>
      <c r="G43" s="13">
        <v>8</v>
      </c>
      <c r="H43" s="13">
        <v>7</v>
      </c>
      <c r="I43" s="13">
        <v>7</v>
      </c>
      <c r="J43" s="13">
        <v>8</v>
      </c>
      <c r="K43" s="13">
        <v>9</v>
      </c>
    </row>
    <row r="44" spans="1:11" x14ac:dyDescent="0.35">
      <c r="A44" s="17" t="s">
        <v>240</v>
      </c>
      <c r="B44" s="13">
        <v>1</v>
      </c>
      <c r="C44" s="13">
        <v>5</v>
      </c>
      <c r="D44" s="13">
        <v>7</v>
      </c>
      <c r="E44" s="13">
        <v>8</v>
      </c>
      <c r="F44" s="13">
        <v>1</v>
      </c>
      <c r="G44" s="13">
        <v>5</v>
      </c>
      <c r="H44" s="13">
        <v>2</v>
      </c>
      <c r="I44" s="13">
        <v>4</v>
      </c>
      <c r="J44" s="13">
        <v>3</v>
      </c>
      <c r="K44" s="13">
        <v>1</v>
      </c>
    </row>
    <row r="45" spans="1:11" x14ac:dyDescent="0.35">
      <c r="A45" s="17" t="s">
        <v>241</v>
      </c>
      <c r="B45" s="13">
        <v>1</v>
      </c>
      <c r="C45" s="13">
        <v>2</v>
      </c>
      <c r="D45" s="13">
        <v>1</v>
      </c>
      <c r="E45" s="13">
        <v>2</v>
      </c>
      <c r="F45" s="13">
        <v>1</v>
      </c>
      <c r="G45" s="13">
        <v>0</v>
      </c>
      <c r="H45" s="13">
        <v>0</v>
      </c>
      <c r="I45" s="13">
        <v>1</v>
      </c>
      <c r="J45" s="13">
        <v>0</v>
      </c>
      <c r="K45" s="13">
        <v>1</v>
      </c>
    </row>
    <row r="46" spans="1:11" x14ac:dyDescent="0.35">
      <c r="A46" s="16" t="s">
        <v>242</v>
      </c>
      <c r="B46" s="13">
        <v>2</v>
      </c>
      <c r="C46" s="13">
        <v>0</v>
      </c>
      <c r="D46" s="13">
        <v>0</v>
      </c>
      <c r="E46" s="13">
        <v>3</v>
      </c>
      <c r="F46" s="13">
        <v>7</v>
      </c>
      <c r="G46" s="13">
        <v>1</v>
      </c>
      <c r="H46" s="13">
        <v>2</v>
      </c>
      <c r="I46" s="13">
        <v>0</v>
      </c>
      <c r="J46" s="13">
        <v>1</v>
      </c>
      <c r="K46" s="13">
        <v>0</v>
      </c>
    </row>
    <row r="47" spans="1:11" x14ac:dyDescent="0.35">
      <c r="A47" s="17" t="s">
        <v>243</v>
      </c>
      <c r="B47" s="13">
        <v>2</v>
      </c>
      <c r="C47" s="13">
        <v>0</v>
      </c>
      <c r="D47" s="13">
        <v>0</v>
      </c>
      <c r="E47" s="13">
        <v>0</v>
      </c>
      <c r="F47" s="13">
        <v>5</v>
      </c>
      <c r="G47" s="13">
        <v>0</v>
      </c>
      <c r="H47" s="13">
        <v>1</v>
      </c>
      <c r="I47" s="13">
        <v>0</v>
      </c>
      <c r="J47" s="13">
        <v>1</v>
      </c>
      <c r="K47" s="13">
        <v>0</v>
      </c>
    </row>
    <row r="48" spans="1:11" x14ac:dyDescent="0.35">
      <c r="A48" s="17" t="s">
        <v>244</v>
      </c>
      <c r="B48" s="13">
        <v>0</v>
      </c>
      <c r="C48" s="13">
        <v>0</v>
      </c>
      <c r="D48" s="13">
        <v>0</v>
      </c>
      <c r="E48" s="13">
        <v>0</v>
      </c>
      <c r="F48" s="13">
        <v>0</v>
      </c>
      <c r="G48" s="13">
        <v>0</v>
      </c>
      <c r="H48" s="13">
        <v>0</v>
      </c>
      <c r="I48" s="13">
        <v>0</v>
      </c>
      <c r="J48" s="13">
        <v>0</v>
      </c>
      <c r="K48" s="13">
        <v>0</v>
      </c>
    </row>
    <row r="49" spans="1:11" x14ac:dyDescent="0.35">
      <c r="A49" s="17" t="s">
        <v>245</v>
      </c>
      <c r="B49" s="13">
        <v>0</v>
      </c>
      <c r="C49" s="13">
        <v>0</v>
      </c>
      <c r="D49" s="13">
        <v>0</v>
      </c>
      <c r="E49" s="13">
        <v>3</v>
      </c>
      <c r="F49" s="13">
        <v>1</v>
      </c>
      <c r="G49" s="13">
        <v>1</v>
      </c>
      <c r="H49" s="13">
        <v>1</v>
      </c>
      <c r="I49" s="13">
        <v>0</v>
      </c>
      <c r="J49" s="13">
        <v>0</v>
      </c>
      <c r="K49" s="13">
        <v>0</v>
      </c>
    </row>
    <row r="50" spans="1:11" x14ac:dyDescent="0.35">
      <c r="A50" s="17" t="s">
        <v>246</v>
      </c>
      <c r="B50" s="13">
        <v>0</v>
      </c>
      <c r="C50" s="13">
        <v>0</v>
      </c>
      <c r="D50" s="13">
        <v>0</v>
      </c>
      <c r="E50" s="13">
        <v>0</v>
      </c>
      <c r="F50" s="13">
        <v>1</v>
      </c>
      <c r="G50" s="13">
        <v>0</v>
      </c>
      <c r="H50" s="13">
        <v>0</v>
      </c>
      <c r="I50" s="13">
        <v>0</v>
      </c>
      <c r="J50" s="13">
        <v>0</v>
      </c>
      <c r="K50" s="13">
        <v>0</v>
      </c>
    </row>
    <row r="51" spans="1:11" x14ac:dyDescent="0.35">
      <c r="A51" s="17" t="s">
        <v>247</v>
      </c>
      <c r="B51" s="13">
        <v>0</v>
      </c>
      <c r="C51" s="13">
        <v>0</v>
      </c>
      <c r="D51" s="13">
        <v>0</v>
      </c>
      <c r="E51" s="13">
        <v>0</v>
      </c>
      <c r="F51" s="13">
        <v>0</v>
      </c>
      <c r="G51" s="13">
        <v>0</v>
      </c>
      <c r="H51" s="13">
        <v>0</v>
      </c>
      <c r="I51" s="13">
        <v>0</v>
      </c>
      <c r="J51" s="13">
        <v>0</v>
      </c>
      <c r="K51" s="13">
        <v>0</v>
      </c>
    </row>
    <row r="52" spans="1:11" x14ac:dyDescent="0.35">
      <c r="A52" s="16" t="s">
        <v>248</v>
      </c>
      <c r="B52" s="13">
        <v>0</v>
      </c>
      <c r="C52" s="13">
        <v>0</v>
      </c>
      <c r="D52" s="13">
        <v>0</v>
      </c>
      <c r="E52" s="13">
        <v>0</v>
      </c>
      <c r="F52" s="13">
        <v>0</v>
      </c>
      <c r="G52" s="13">
        <v>0</v>
      </c>
      <c r="H52" s="13">
        <v>0</v>
      </c>
      <c r="I52" s="13">
        <v>0</v>
      </c>
      <c r="J52" s="13">
        <v>0</v>
      </c>
      <c r="K52" s="13">
        <v>0</v>
      </c>
    </row>
    <row r="53" spans="1:11" x14ac:dyDescent="0.35">
      <c r="A53" s="17" t="s">
        <v>249</v>
      </c>
      <c r="B53" s="13">
        <v>0</v>
      </c>
      <c r="C53" s="13">
        <v>0</v>
      </c>
      <c r="D53" s="13">
        <v>0</v>
      </c>
      <c r="E53" s="13">
        <v>0</v>
      </c>
      <c r="F53" s="13">
        <v>0</v>
      </c>
      <c r="G53" s="13">
        <v>0</v>
      </c>
      <c r="H53" s="13">
        <v>0</v>
      </c>
      <c r="I53" s="13">
        <v>0</v>
      </c>
      <c r="J53" s="13">
        <v>0</v>
      </c>
      <c r="K53" s="13">
        <v>0</v>
      </c>
    </row>
    <row r="54" spans="1:11" x14ac:dyDescent="0.35">
      <c r="A54" s="17" t="s">
        <v>250</v>
      </c>
      <c r="B54" s="13">
        <v>0</v>
      </c>
      <c r="C54" s="13">
        <v>0</v>
      </c>
      <c r="D54" s="13">
        <v>0</v>
      </c>
      <c r="E54" s="13">
        <v>0</v>
      </c>
      <c r="F54" s="13">
        <v>0</v>
      </c>
      <c r="G54" s="13">
        <v>0</v>
      </c>
      <c r="H54" s="13">
        <v>0</v>
      </c>
      <c r="I54" s="13">
        <v>0</v>
      </c>
      <c r="J54" s="13">
        <v>0</v>
      </c>
      <c r="K54" s="13">
        <v>0</v>
      </c>
    </row>
    <row r="55" spans="1:11" x14ac:dyDescent="0.35">
      <c r="A55" s="17" t="s">
        <v>251</v>
      </c>
      <c r="B55" s="13">
        <v>0</v>
      </c>
      <c r="C55" s="13">
        <v>0</v>
      </c>
      <c r="D55" s="13">
        <v>0</v>
      </c>
      <c r="E55" s="13">
        <v>0</v>
      </c>
      <c r="F55" s="13">
        <v>0</v>
      </c>
      <c r="G55" s="13">
        <v>0</v>
      </c>
      <c r="H55" s="13">
        <v>0</v>
      </c>
      <c r="I55" s="13">
        <v>0</v>
      </c>
      <c r="J55" s="13">
        <v>0</v>
      </c>
      <c r="K55" s="13">
        <v>0</v>
      </c>
    </row>
    <row r="56" spans="1:11" x14ac:dyDescent="0.35">
      <c r="A56" s="16" t="s">
        <v>252</v>
      </c>
      <c r="B56" s="13">
        <v>0</v>
      </c>
      <c r="C56" s="13">
        <v>0</v>
      </c>
      <c r="D56" s="13">
        <v>0</v>
      </c>
      <c r="E56" s="13">
        <v>0</v>
      </c>
      <c r="F56" s="13">
        <v>0</v>
      </c>
      <c r="G56" s="13">
        <v>0</v>
      </c>
      <c r="H56" s="13">
        <v>0</v>
      </c>
      <c r="I56" s="13">
        <v>0</v>
      </c>
      <c r="J56" s="13">
        <v>0</v>
      </c>
      <c r="K56" s="13">
        <v>0</v>
      </c>
    </row>
    <row r="57" spans="1:11" x14ac:dyDescent="0.35">
      <c r="A57" s="17" t="s">
        <v>253</v>
      </c>
      <c r="B57" s="13">
        <v>0</v>
      </c>
      <c r="C57" s="13">
        <v>0</v>
      </c>
      <c r="D57" s="13">
        <v>0</v>
      </c>
      <c r="E57" s="13">
        <v>0</v>
      </c>
      <c r="F57" s="13">
        <v>0</v>
      </c>
      <c r="G57" s="13">
        <v>0</v>
      </c>
      <c r="H57" s="13">
        <v>0</v>
      </c>
      <c r="I57" s="13">
        <v>0</v>
      </c>
      <c r="J57" s="13">
        <v>0</v>
      </c>
      <c r="K57" s="13">
        <v>0</v>
      </c>
    </row>
    <row r="58" spans="1:11" x14ac:dyDescent="0.35">
      <c r="A58" s="17" t="s">
        <v>254</v>
      </c>
      <c r="B58" s="13">
        <v>0</v>
      </c>
      <c r="C58" s="13">
        <v>0</v>
      </c>
      <c r="D58" s="13">
        <v>0</v>
      </c>
      <c r="E58" s="13">
        <v>0</v>
      </c>
      <c r="F58" s="13">
        <v>0</v>
      </c>
      <c r="G58" s="13">
        <v>0</v>
      </c>
      <c r="H58" s="13">
        <v>0</v>
      </c>
      <c r="I58" s="13">
        <v>0</v>
      </c>
      <c r="J58" s="13">
        <v>0</v>
      </c>
      <c r="K58" s="13">
        <v>0</v>
      </c>
    </row>
    <row r="59" spans="1:11" x14ac:dyDescent="0.35">
      <c r="A59" s="17" t="s">
        <v>255</v>
      </c>
      <c r="B59" s="13">
        <v>0</v>
      </c>
      <c r="C59" s="13">
        <v>0</v>
      </c>
      <c r="D59" s="13">
        <v>0</v>
      </c>
      <c r="E59" s="13">
        <v>0</v>
      </c>
      <c r="F59" s="13">
        <v>0</v>
      </c>
      <c r="G59" s="13">
        <v>0</v>
      </c>
      <c r="H59" s="13">
        <v>0</v>
      </c>
      <c r="I59" s="13">
        <v>0</v>
      </c>
      <c r="J59" s="13">
        <v>0</v>
      </c>
      <c r="K59" s="13">
        <v>0</v>
      </c>
    </row>
    <row r="60" spans="1:11" x14ac:dyDescent="0.35">
      <c r="A60" s="17" t="s">
        <v>256</v>
      </c>
      <c r="B60" s="13">
        <v>0</v>
      </c>
      <c r="C60" s="13">
        <v>0</v>
      </c>
      <c r="D60" s="13">
        <v>0</v>
      </c>
      <c r="E60" s="13">
        <v>0</v>
      </c>
      <c r="F60" s="13">
        <v>0</v>
      </c>
      <c r="G60" s="13">
        <v>0</v>
      </c>
      <c r="H60" s="13">
        <v>0</v>
      </c>
      <c r="I60" s="13">
        <v>0</v>
      </c>
      <c r="J60" s="13">
        <v>0</v>
      </c>
      <c r="K60" s="13">
        <v>0</v>
      </c>
    </row>
    <row r="61" spans="1:11" x14ac:dyDescent="0.35">
      <c r="A61" s="17" t="s">
        <v>257</v>
      </c>
      <c r="B61" s="13">
        <v>0</v>
      </c>
      <c r="C61" s="13">
        <v>0</v>
      </c>
      <c r="D61" s="13">
        <v>0</v>
      </c>
      <c r="E61" s="13">
        <v>0</v>
      </c>
      <c r="F61" s="13">
        <v>0</v>
      </c>
      <c r="G61" s="13">
        <v>0</v>
      </c>
      <c r="H61" s="13">
        <v>0</v>
      </c>
      <c r="I61" s="13">
        <v>0</v>
      </c>
      <c r="J61" s="13">
        <v>0</v>
      </c>
      <c r="K61" s="13">
        <v>0</v>
      </c>
    </row>
    <row r="62" spans="1:11" x14ac:dyDescent="0.35">
      <c r="A62" s="17" t="s">
        <v>258</v>
      </c>
      <c r="B62" s="13">
        <v>0</v>
      </c>
      <c r="C62" s="13">
        <v>0</v>
      </c>
      <c r="D62" s="13">
        <v>0</v>
      </c>
      <c r="E62" s="13">
        <v>0</v>
      </c>
      <c r="F62" s="13">
        <v>0</v>
      </c>
      <c r="G62" s="13">
        <v>0</v>
      </c>
      <c r="H62" s="13">
        <v>0</v>
      </c>
      <c r="I62" s="13">
        <v>0</v>
      </c>
      <c r="J62" s="13">
        <v>0</v>
      </c>
      <c r="K62" s="13">
        <v>0</v>
      </c>
    </row>
    <row r="63" spans="1:11" x14ac:dyDescent="0.35">
      <c r="A63" s="17" t="s">
        <v>259</v>
      </c>
      <c r="B63" s="13">
        <v>0</v>
      </c>
      <c r="C63" s="13">
        <v>0</v>
      </c>
      <c r="D63" s="13">
        <v>0</v>
      </c>
      <c r="E63" s="13">
        <v>0</v>
      </c>
      <c r="F63" s="13">
        <v>0</v>
      </c>
      <c r="G63" s="13">
        <v>0</v>
      </c>
      <c r="H63" s="13">
        <v>0</v>
      </c>
      <c r="I63" s="13">
        <v>0</v>
      </c>
      <c r="J63" s="13">
        <v>0</v>
      </c>
      <c r="K63" s="13">
        <v>0</v>
      </c>
    </row>
    <row r="64" spans="1:11" x14ac:dyDescent="0.35">
      <c r="A64" s="17" t="s">
        <v>260</v>
      </c>
      <c r="B64" s="13">
        <v>0</v>
      </c>
      <c r="C64" s="13">
        <v>0</v>
      </c>
      <c r="D64" s="13">
        <v>0</v>
      </c>
      <c r="E64" s="13">
        <v>0</v>
      </c>
      <c r="F64" s="13">
        <v>0</v>
      </c>
      <c r="G64" s="13">
        <v>0</v>
      </c>
      <c r="H64" s="13">
        <v>0</v>
      </c>
      <c r="I64" s="13">
        <v>0</v>
      </c>
      <c r="J64" s="13">
        <v>0</v>
      </c>
      <c r="K64" s="13">
        <v>0</v>
      </c>
    </row>
    <row r="65" spans="1:11" x14ac:dyDescent="0.35">
      <c r="A65" s="17" t="s">
        <v>261</v>
      </c>
      <c r="B65" s="13">
        <v>0</v>
      </c>
      <c r="C65" s="13">
        <v>0</v>
      </c>
      <c r="D65" s="13">
        <v>0</v>
      </c>
      <c r="E65" s="13">
        <v>0</v>
      </c>
      <c r="F65" s="13">
        <v>0</v>
      </c>
      <c r="G65" s="13">
        <v>0</v>
      </c>
      <c r="H65" s="13">
        <v>0</v>
      </c>
      <c r="I65" s="13">
        <v>0</v>
      </c>
      <c r="J65" s="13">
        <v>0</v>
      </c>
      <c r="K65" s="13">
        <v>0</v>
      </c>
    </row>
    <row r="66" spans="1:11" x14ac:dyDescent="0.35">
      <c r="A66" s="17" t="s">
        <v>262</v>
      </c>
      <c r="B66" s="13">
        <v>0</v>
      </c>
      <c r="C66" s="13">
        <v>0</v>
      </c>
      <c r="D66" s="13">
        <v>0</v>
      </c>
      <c r="E66" s="13">
        <v>0</v>
      </c>
      <c r="F66" s="13">
        <v>0</v>
      </c>
      <c r="G66" s="13">
        <v>0</v>
      </c>
      <c r="H66" s="13">
        <v>0</v>
      </c>
      <c r="I66" s="13">
        <v>0</v>
      </c>
      <c r="J66" s="13">
        <v>0</v>
      </c>
      <c r="K66" s="13">
        <v>0</v>
      </c>
    </row>
    <row r="67" spans="1:11" x14ac:dyDescent="0.35">
      <c r="A67" s="17" t="s">
        <v>263</v>
      </c>
      <c r="B67" s="13">
        <v>0</v>
      </c>
      <c r="C67" s="13">
        <v>0</v>
      </c>
      <c r="D67" s="13">
        <v>0</v>
      </c>
      <c r="E67" s="13">
        <v>0</v>
      </c>
      <c r="F67" s="13">
        <v>0</v>
      </c>
      <c r="G67" s="13">
        <v>0</v>
      </c>
      <c r="H67" s="13">
        <v>0</v>
      </c>
      <c r="I67" s="13">
        <v>0</v>
      </c>
      <c r="J67" s="13">
        <v>0</v>
      </c>
      <c r="K67" s="13">
        <v>0</v>
      </c>
    </row>
    <row r="68" spans="1:11" x14ac:dyDescent="0.35">
      <c r="A68" s="16" t="s">
        <v>264</v>
      </c>
      <c r="B68" s="13">
        <v>83</v>
      </c>
      <c r="C68" s="13">
        <v>74</v>
      </c>
      <c r="D68" s="13">
        <v>80</v>
      </c>
      <c r="E68" s="13">
        <v>72</v>
      </c>
      <c r="F68" s="13">
        <v>51</v>
      </c>
      <c r="G68" s="13">
        <v>91</v>
      </c>
      <c r="H68" s="13">
        <v>89</v>
      </c>
      <c r="I68" s="13">
        <v>72</v>
      </c>
      <c r="J68" s="13">
        <v>93</v>
      </c>
      <c r="K68" s="13">
        <v>93</v>
      </c>
    </row>
    <row r="69" spans="1:11" x14ac:dyDescent="0.35">
      <c r="A69" s="17" t="s">
        <v>265</v>
      </c>
      <c r="B69" s="13">
        <v>5</v>
      </c>
      <c r="C69" s="13">
        <v>1</v>
      </c>
      <c r="D69" s="13">
        <v>1</v>
      </c>
      <c r="E69" s="13">
        <v>2</v>
      </c>
      <c r="F69" s="13">
        <v>3</v>
      </c>
      <c r="G69" s="13">
        <v>3</v>
      </c>
      <c r="H69" s="13">
        <v>1</v>
      </c>
      <c r="I69" s="13">
        <v>2</v>
      </c>
      <c r="J69" s="13">
        <v>0</v>
      </c>
      <c r="K69" s="13">
        <v>0</v>
      </c>
    </row>
    <row r="70" spans="1:11" x14ac:dyDescent="0.35">
      <c r="A70" s="17" t="s">
        <v>266</v>
      </c>
      <c r="B70" s="13">
        <v>72</v>
      </c>
      <c r="C70" s="13">
        <v>68</v>
      </c>
      <c r="D70" s="13">
        <v>77</v>
      </c>
      <c r="E70" s="13">
        <v>65</v>
      </c>
      <c r="F70" s="13">
        <v>43</v>
      </c>
      <c r="G70" s="13">
        <v>84</v>
      </c>
      <c r="H70" s="13">
        <v>82</v>
      </c>
      <c r="I70" s="13">
        <v>66</v>
      </c>
      <c r="J70" s="13">
        <v>82</v>
      </c>
      <c r="K70" s="13">
        <v>84</v>
      </c>
    </row>
    <row r="71" spans="1:11" x14ac:dyDescent="0.35">
      <c r="A71" s="17" t="s">
        <v>267</v>
      </c>
      <c r="B71" s="13">
        <v>6</v>
      </c>
      <c r="C71" s="13">
        <v>5</v>
      </c>
      <c r="D71" s="13">
        <v>1</v>
      </c>
      <c r="E71" s="13">
        <v>5</v>
      </c>
      <c r="F71" s="13">
        <v>5</v>
      </c>
      <c r="G71" s="13">
        <v>4</v>
      </c>
      <c r="H71" s="13">
        <v>6</v>
      </c>
      <c r="I71" s="13">
        <v>4</v>
      </c>
      <c r="J71" s="13">
        <v>10</v>
      </c>
      <c r="K71" s="13">
        <v>8</v>
      </c>
    </row>
    <row r="72" spans="1:11" x14ac:dyDescent="0.35">
      <c r="A72" s="17" t="s">
        <v>268</v>
      </c>
      <c r="B72" s="13">
        <v>0</v>
      </c>
      <c r="C72" s="13">
        <v>0</v>
      </c>
      <c r="D72" s="13">
        <v>1</v>
      </c>
      <c r="E72" s="13">
        <v>0</v>
      </c>
      <c r="F72" s="13">
        <v>0</v>
      </c>
      <c r="G72" s="13">
        <v>0</v>
      </c>
      <c r="H72" s="13">
        <v>0</v>
      </c>
      <c r="I72" s="13">
        <v>0</v>
      </c>
      <c r="J72" s="13">
        <v>1</v>
      </c>
      <c r="K72" s="13">
        <v>0</v>
      </c>
    </row>
    <row r="73" spans="1:11" x14ac:dyDescent="0.35">
      <c r="A73" s="17" t="s">
        <v>269</v>
      </c>
      <c r="B73" s="13">
        <v>0</v>
      </c>
      <c r="C73" s="13">
        <v>0</v>
      </c>
      <c r="D73" s="13">
        <v>0</v>
      </c>
      <c r="E73" s="13">
        <v>0</v>
      </c>
      <c r="F73" s="13">
        <v>0</v>
      </c>
      <c r="G73" s="13">
        <v>0</v>
      </c>
      <c r="H73" s="13">
        <v>0</v>
      </c>
      <c r="I73" s="13">
        <v>0</v>
      </c>
      <c r="J73" s="13">
        <v>0</v>
      </c>
      <c r="K73" s="13">
        <v>1</v>
      </c>
    </row>
    <row r="74" spans="1:11" x14ac:dyDescent="0.35">
      <c r="A74" s="14" t="s">
        <v>139</v>
      </c>
      <c r="B74" s="13">
        <v>196</v>
      </c>
      <c r="C74" s="13">
        <v>213</v>
      </c>
      <c r="D74" s="13">
        <v>187</v>
      </c>
      <c r="E74" s="13">
        <v>190</v>
      </c>
      <c r="F74" s="13">
        <v>144</v>
      </c>
      <c r="G74" s="13">
        <v>191</v>
      </c>
      <c r="H74" s="13">
        <v>196</v>
      </c>
      <c r="I74" s="13">
        <v>172</v>
      </c>
      <c r="J74" s="13">
        <v>195</v>
      </c>
      <c r="K74" s="13">
        <v>200</v>
      </c>
    </row>
  </sheetData>
  <hyperlinks>
    <hyperlink ref="A2" location="'Cover page'!A1" display="Data notes apply to this table. Click here to see notes or return to cover page." xr:uid="{FC6931D2-C121-49E2-8FC3-E16D301368C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6652A-5326-46E7-A76C-CA9B211AB027}">
  <dimension ref="A1:K74"/>
  <sheetViews>
    <sheetView zoomScaleNormal="100" workbookViewId="0"/>
  </sheetViews>
  <sheetFormatPr defaultRowHeight="14.5" x14ac:dyDescent="0.35"/>
  <cols>
    <col min="1" max="1" width="78.453125" bestFit="1" customWidth="1"/>
    <col min="2" max="2" width="8"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page'!$A$29</f>
        <v>Table 3.2. Fatalities (count) by Mechanism (TOOCS Sub major group), 10 years (financial) to 2022-23</v>
      </c>
    </row>
    <row r="2" spans="1:11" ht="15" thickTop="1" x14ac:dyDescent="0.35">
      <c r="A2" s="10" t="s">
        <v>18</v>
      </c>
    </row>
    <row r="3" spans="1:11" hidden="1" x14ac:dyDescent="0.35"/>
    <row r="4" spans="1:11" hidden="1" x14ac:dyDescent="0.35">
      <c r="A4" s="1" t="s">
        <v>142</v>
      </c>
      <c r="B4" t="s" vm="2">
        <v>20</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204</v>
      </c>
      <c r="B8" s="12">
        <v>24</v>
      </c>
      <c r="C8" s="12">
        <v>23</v>
      </c>
      <c r="D8" s="12">
        <v>35</v>
      </c>
      <c r="E8" s="12">
        <v>32</v>
      </c>
      <c r="F8" s="12">
        <v>14</v>
      </c>
      <c r="G8" s="12">
        <v>21</v>
      </c>
      <c r="H8" s="12">
        <v>28</v>
      </c>
      <c r="I8" s="12">
        <v>17</v>
      </c>
      <c r="J8" s="12">
        <v>21</v>
      </c>
      <c r="K8" s="12">
        <v>29</v>
      </c>
    </row>
    <row r="9" spans="1:11" x14ac:dyDescent="0.35">
      <c r="A9" s="17" t="s">
        <v>205</v>
      </c>
      <c r="B9" s="12">
        <v>23</v>
      </c>
      <c r="C9" s="12">
        <v>22</v>
      </c>
      <c r="D9" s="12">
        <v>35</v>
      </c>
      <c r="E9" s="12">
        <v>31</v>
      </c>
      <c r="F9" s="12">
        <v>14</v>
      </c>
      <c r="G9" s="12">
        <v>21</v>
      </c>
      <c r="H9" s="12">
        <v>27</v>
      </c>
      <c r="I9" s="12">
        <v>15</v>
      </c>
      <c r="J9" s="12">
        <v>20</v>
      </c>
      <c r="K9" s="12">
        <v>28</v>
      </c>
    </row>
    <row r="10" spans="1:11" x14ac:dyDescent="0.35">
      <c r="A10" s="17" t="s">
        <v>206</v>
      </c>
      <c r="B10" s="12">
        <v>1</v>
      </c>
      <c r="C10" s="12">
        <v>1</v>
      </c>
      <c r="D10" s="12">
        <v>0</v>
      </c>
      <c r="E10" s="12">
        <v>1</v>
      </c>
      <c r="F10" s="12">
        <v>0</v>
      </c>
      <c r="G10" s="12">
        <v>0</v>
      </c>
      <c r="H10" s="12">
        <v>1</v>
      </c>
      <c r="I10" s="12">
        <v>2</v>
      </c>
      <c r="J10" s="12">
        <v>1</v>
      </c>
      <c r="K10" s="12">
        <v>1</v>
      </c>
    </row>
    <row r="11" spans="1:11" x14ac:dyDescent="0.35">
      <c r="A11" s="17" t="s">
        <v>207</v>
      </c>
      <c r="B11" s="12">
        <v>0</v>
      </c>
      <c r="C11" s="12">
        <v>0</v>
      </c>
      <c r="D11" s="12">
        <v>0</v>
      </c>
      <c r="E11" s="12">
        <v>0</v>
      </c>
      <c r="F11" s="12">
        <v>0</v>
      </c>
      <c r="G11" s="12">
        <v>0</v>
      </c>
      <c r="H11" s="12">
        <v>0</v>
      </c>
      <c r="I11" s="12">
        <v>0</v>
      </c>
      <c r="J11" s="12">
        <v>0</v>
      </c>
      <c r="K11" s="12">
        <v>0</v>
      </c>
    </row>
    <row r="12" spans="1:11" x14ac:dyDescent="0.35">
      <c r="A12" s="16" t="s">
        <v>208</v>
      </c>
      <c r="B12" s="12">
        <v>0</v>
      </c>
      <c r="C12" s="12">
        <v>0</v>
      </c>
      <c r="D12" s="12">
        <v>3</v>
      </c>
      <c r="E12" s="12">
        <v>1</v>
      </c>
      <c r="F12" s="12">
        <v>0</v>
      </c>
      <c r="G12" s="12">
        <v>4</v>
      </c>
      <c r="H12" s="12">
        <v>1</v>
      </c>
      <c r="I12" s="12">
        <v>0</v>
      </c>
      <c r="J12" s="12">
        <v>1</v>
      </c>
      <c r="K12" s="12">
        <v>2</v>
      </c>
    </row>
    <row r="13" spans="1:11" x14ac:dyDescent="0.35">
      <c r="A13" s="17" t="s">
        <v>209</v>
      </c>
      <c r="B13" s="12">
        <v>0</v>
      </c>
      <c r="C13" s="12">
        <v>0</v>
      </c>
      <c r="D13" s="12">
        <v>3</v>
      </c>
      <c r="E13" s="12">
        <v>0</v>
      </c>
      <c r="F13" s="12">
        <v>0</v>
      </c>
      <c r="G13" s="12">
        <v>4</v>
      </c>
      <c r="H13" s="12">
        <v>0</v>
      </c>
      <c r="I13" s="12">
        <v>0</v>
      </c>
      <c r="J13" s="12">
        <v>0</v>
      </c>
      <c r="K13" s="12">
        <v>1</v>
      </c>
    </row>
    <row r="14" spans="1:11" x14ac:dyDescent="0.35">
      <c r="A14" s="17" t="s">
        <v>210</v>
      </c>
      <c r="B14" s="12">
        <v>0</v>
      </c>
      <c r="C14" s="12">
        <v>0</v>
      </c>
      <c r="D14" s="12">
        <v>0</v>
      </c>
      <c r="E14" s="12">
        <v>1</v>
      </c>
      <c r="F14" s="12">
        <v>0</v>
      </c>
      <c r="G14" s="12">
        <v>0</v>
      </c>
      <c r="H14" s="12">
        <v>1</v>
      </c>
      <c r="I14" s="12">
        <v>0</v>
      </c>
      <c r="J14" s="12">
        <v>1</v>
      </c>
      <c r="K14" s="12">
        <v>1</v>
      </c>
    </row>
    <row r="15" spans="1:11" x14ac:dyDescent="0.35">
      <c r="A15" s="17" t="s">
        <v>211</v>
      </c>
      <c r="B15" s="12">
        <v>0</v>
      </c>
      <c r="C15" s="12">
        <v>0</v>
      </c>
      <c r="D15" s="12">
        <v>0</v>
      </c>
      <c r="E15" s="12">
        <v>0</v>
      </c>
      <c r="F15" s="12">
        <v>0</v>
      </c>
      <c r="G15" s="12">
        <v>0</v>
      </c>
      <c r="H15" s="12">
        <v>0</v>
      </c>
      <c r="I15" s="12">
        <v>0</v>
      </c>
      <c r="J15" s="12">
        <v>0</v>
      </c>
      <c r="K15" s="12">
        <v>0</v>
      </c>
    </row>
    <row r="16" spans="1:11" x14ac:dyDescent="0.35">
      <c r="A16" s="16" t="s">
        <v>212</v>
      </c>
      <c r="B16" s="12">
        <v>64</v>
      </c>
      <c r="C16" s="12">
        <v>79</v>
      </c>
      <c r="D16" s="12">
        <v>70</v>
      </c>
      <c r="E16" s="12">
        <v>68</v>
      </c>
      <c r="F16" s="12">
        <v>58</v>
      </c>
      <c r="G16" s="12">
        <v>55</v>
      </c>
      <c r="H16" s="12">
        <v>69</v>
      </c>
      <c r="I16" s="12">
        <v>59</v>
      </c>
      <c r="J16" s="12">
        <v>65</v>
      </c>
      <c r="K16" s="12">
        <v>64</v>
      </c>
    </row>
    <row r="17" spans="1:11" x14ac:dyDescent="0.35">
      <c r="A17" s="17" t="s">
        <v>213</v>
      </c>
      <c r="B17" s="12">
        <v>17</v>
      </c>
      <c r="C17" s="12">
        <v>20</v>
      </c>
      <c r="D17" s="12">
        <v>12</v>
      </c>
      <c r="E17" s="12">
        <v>22</v>
      </c>
      <c r="F17" s="12">
        <v>14</v>
      </c>
      <c r="G17" s="12">
        <v>20</v>
      </c>
      <c r="H17" s="12">
        <v>20</v>
      </c>
      <c r="I17" s="12">
        <v>15</v>
      </c>
      <c r="J17" s="12">
        <v>15</v>
      </c>
      <c r="K17" s="12">
        <v>15</v>
      </c>
    </row>
    <row r="18" spans="1:11" x14ac:dyDescent="0.35">
      <c r="A18" s="17" t="s">
        <v>214</v>
      </c>
      <c r="B18" s="12">
        <v>0</v>
      </c>
      <c r="C18" s="12">
        <v>1</v>
      </c>
      <c r="D18" s="12">
        <v>1</v>
      </c>
      <c r="E18" s="12">
        <v>0</v>
      </c>
      <c r="F18" s="12">
        <v>0</v>
      </c>
      <c r="G18" s="12">
        <v>0</v>
      </c>
      <c r="H18" s="12">
        <v>1</v>
      </c>
      <c r="I18" s="12">
        <v>2</v>
      </c>
      <c r="J18" s="12">
        <v>0</v>
      </c>
      <c r="K18" s="12">
        <v>1</v>
      </c>
    </row>
    <row r="19" spans="1:11" x14ac:dyDescent="0.35">
      <c r="A19" s="17" t="s">
        <v>215</v>
      </c>
      <c r="B19" s="12">
        <v>2</v>
      </c>
      <c r="C19" s="12">
        <v>0</v>
      </c>
      <c r="D19" s="12">
        <v>4</v>
      </c>
      <c r="E19" s="12">
        <v>0</v>
      </c>
      <c r="F19" s="12">
        <v>4</v>
      </c>
      <c r="G19" s="12">
        <v>0</v>
      </c>
      <c r="H19" s="12">
        <v>3</v>
      </c>
      <c r="I19" s="12">
        <v>2</v>
      </c>
      <c r="J19" s="12">
        <v>2</v>
      </c>
      <c r="K19" s="12">
        <v>0</v>
      </c>
    </row>
    <row r="20" spans="1:11" x14ac:dyDescent="0.35">
      <c r="A20" s="17" t="s">
        <v>216</v>
      </c>
      <c r="B20" s="12">
        <v>0</v>
      </c>
      <c r="C20" s="12">
        <v>0</v>
      </c>
      <c r="D20" s="12">
        <v>0</v>
      </c>
      <c r="E20" s="12">
        <v>0</v>
      </c>
      <c r="F20" s="12">
        <v>0</v>
      </c>
      <c r="G20" s="12">
        <v>0</v>
      </c>
      <c r="H20" s="12">
        <v>0</v>
      </c>
      <c r="I20" s="12">
        <v>0</v>
      </c>
      <c r="J20" s="12">
        <v>0</v>
      </c>
      <c r="K20" s="12">
        <v>0</v>
      </c>
    </row>
    <row r="21" spans="1:11" x14ac:dyDescent="0.35">
      <c r="A21" s="17" t="s">
        <v>217</v>
      </c>
      <c r="B21" s="12">
        <v>9</v>
      </c>
      <c r="C21" s="12">
        <v>12</v>
      </c>
      <c r="D21" s="12">
        <v>10</v>
      </c>
      <c r="E21" s="12">
        <v>3</v>
      </c>
      <c r="F21" s="12">
        <v>5</v>
      </c>
      <c r="G21" s="12">
        <v>9</v>
      </c>
      <c r="H21" s="12">
        <v>9</v>
      </c>
      <c r="I21" s="12">
        <v>13</v>
      </c>
      <c r="J21" s="12">
        <v>10</v>
      </c>
      <c r="K21" s="12">
        <v>12</v>
      </c>
    </row>
    <row r="22" spans="1:11" x14ac:dyDescent="0.35">
      <c r="A22" s="17" t="s">
        <v>218</v>
      </c>
      <c r="B22" s="12">
        <v>11</v>
      </c>
      <c r="C22" s="12">
        <v>13</v>
      </c>
      <c r="D22" s="12">
        <v>6</v>
      </c>
      <c r="E22" s="12">
        <v>6</v>
      </c>
      <c r="F22" s="12">
        <v>12</v>
      </c>
      <c r="G22" s="12">
        <v>9</v>
      </c>
      <c r="H22" s="12">
        <v>12</v>
      </c>
      <c r="I22" s="12">
        <v>3</v>
      </c>
      <c r="J22" s="12">
        <v>13</v>
      </c>
      <c r="K22" s="12">
        <v>7</v>
      </c>
    </row>
    <row r="23" spans="1:11" x14ac:dyDescent="0.35">
      <c r="A23" s="17" t="s">
        <v>219</v>
      </c>
      <c r="B23" s="12">
        <v>0</v>
      </c>
      <c r="C23" s="12">
        <v>0</v>
      </c>
      <c r="D23" s="12">
        <v>0</v>
      </c>
      <c r="E23" s="12">
        <v>0</v>
      </c>
      <c r="F23" s="12">
        <v>0</v>
      </c>
      <c r="G23" s="12">
        <v>0</v>
      </c>
      <c r="H23" s="12">
        <v>0</v>
      </c>
      <c r="I23" s="12">
        <v>0</v>
      </c>
      <c r="J23" s="12">
        <v>0</v>
      </c>
      <c r="K23" s="12">
        <v>0</v>
      </c>
    </row>
    <row r="24" spans="1:11" x14ac:dyDescent="0.35">
      <c r="A24" s="17" t="s">
        <v>220</v>
      </c>
      <c r="B24" s="12">
        <v>20</v>
      </c>
      <c r="C24" s="12">
        <v>27</v>
      </c>
      <c r="D24" s="12">
        <v>33</v>
      </c>
      <c r="E24" s="12">
        <v>33</v>
      </c>
      <c r="F24" s="12">
        <v>23</v>
      </c>
      <c r="G24" s="12">
        <v>17</v>
      </c>
      <c r="H24" s="12">
        <v>21</v>
      </c>
      <c r="I24" s="12">
        <v>24</v>
      </c>
      <c r="J24" s="12">
        <v>24</v>
      </c>
      <c r="K24" s="12">
        <v>25</v>
      </c>
    </row>
    <row r="25" spans="1:11" x14ac:dyDescent="0.35">
      <c r="A25" s="17" t="s">
        <v>221</v>
      </c>
      <c r="B25" s="12">
        <v>5</v>
      </c>
      <c r="C25" s="12">
        <v>6</v>
      </c>
      <c r="D25" s="12">
        <v>4</v>
      </c>
      <c r="E25" s="12">
        <v>4</v>
      </c>
      <c r="F25" s="12">
        <v>0</v>
      </c>
      <c r="G25" s="12">
        <v>0</v>
      </c>
      <c r="H25" s="12">
        <v>3</v>
      </c>
      <c r="I25" s="12">
        <v>0</v>
      </c>
      <c r="J25" s="12">
        <v>1</v>
      </c>
      <c r="K25" s="12">
        <v>4</v>
      </c>
    </row>
    <row r="26" spans="1:11" x14ac:dyDescent="0.35">
      <c r="A26" s="16" t="s">
        <v>222</v>
      </c>
      <c r="B26" s="12">
        <v>5</v>
      </c>
      <c r="C26" s="12">
        <v>5</v>
      </c>
      <c r="D26" s="12">
        <v>4</v>
      </c>
      <c r="E26" s="12">
        <v>0</v>
      </c>
      <c r="F26" s="12">
        <v>2</v>
      </c>
      <c r="G26" s="12">
        <v>2</v>
      </c>
      <c r="H26" s="12">
        <v>3</v>
      </c>
      <c r="I26" s="12">
        <v>1</v>
      </c>
      <c r="J26" s="12">
        <v>0</v>
      </c>
      <c r="K26" s="12">
        <v>2</v>
      </c>
    </row>
    <row r="27" spans="1:11" x14ac:dyDescent="0.35">
      <c r="A27" s="17" t="s">
        <v>223</v>
      </c>
      <c r="B27" s="12">
        <v>0</v>
      </c>
      <c r="C27" s="12">
        <v>0</v>
      </c>
      <c r="D27" s="12">
        <v>0</v>
      </c>
      <c r="E27" s="12">
        <v>0</v>
      </c>
      <c r="F27" s="12">
        <v>0</v>
      </c>
      <c r="G27" s="12">
        <v>0</v>
      </c>
      <c r="H27" s="12">
        <v>0</v>
      </c>
      <c r="I27" s="12">
        <v>0</v>
      </c>
      <c r="J27" s="12">
        <v>0</v>
      </c>
      <c r="K27" s="12">
        <v>0</v>
      </c>
    </row>
    <row r="28" spans="1:11" x14ac:dyDescent="0.35">
      <c r="A28" s="17" t="s">
        <v>224</v>
      </c>
      <c r="B28" s="12">
        <v>0</v>
      </c>
      <c r="C28" s="12">
        <v>0</v>
      </c>
      <c r="D28" s="12">
        <v>0</v>
      </c>
      <c r="E28" s="12">
        <v>0</v>
      </c>
      <c r="F28" s="12">
        <v>0</v>
      </c>
      <c r="G28" s="12">
        <v>0</v>
      </c>
      <c r="H28" s="12">
        <v>0</v>
      </c>
      <c r="I28" s="12">
        <v>0</v>
      </c>
      <c r="J28" s="12">
        <v>0</v>
      </c>
      <c r="K28" s="12">
        <v>0</v>
      </c>
    </row>
    <row r="29" spans="1:11" x14ac:dyDescent="0.35">
      <c r="A29" s="17" t="s">
        <v>225</v>
      </c>
      <c r="B29" s="12">
        <v>5</v>
      </c>
      <c r="C29" s="12">
        <v>5</v>
      </c>
      <c r="D29" s="12">
        <v>4</v>
      </c>
      <c r="E29" s="12">
        <v>0</v>
      </c>
      <c r="F29" s="12">
        <v>2</v>
      </c>
      <c r="G29" s="12">
        <v>2</v>
      </c>
      <c r="H29" s="12">
        <v>3</v>
      </c>
      <c r="I29" s="12">
        <v>1</v>
      </c>
      <c r="J29" s="12">
        <v>0</v>
      </c>
      <c r="K29" s="12">
        <v>2</v>
      </c>
    </row>
    <row r="30" spans="1:11" x14ac:dyDescent="0.35">
      <c r="A30" s="17" t="s">
        <v>226</v>
      </c>
      <c r="B30" s="12">
        <v>0</v>
      </c>
      <c r="C30" s="12">
        <v>0</v>
      </c>
      <c r="D30" s="12">
        <v>0</v>
      </c>
      <c r="E30" s="12">
        <v>0</v>
      </c>
      <c r="F30" s="12">
        <v>0</v>
      </c>
      <c r="G30" s="12">
        <v>0</v>
      </c>
      <c r="H30" s="12">
        <v>0</v>
      </c>
      <c r="I30" s="12">
        <v>0</v>
      </c>
      <c r="J30" s="12">
        <v>0</v>
      </c>
      <c r="K30" s="12">
        <v>0</v>
      </c>
    </row>
    <row r="31" spans="1:11" x14ac:dyDescent="0.35">
      <c r="A31" s="16" t="s">
        <v>227</v>
      </c>
      <c r="B31" s="12">
        <v>0</v>
      </c>
      <c r="C31" s="12">
        <v>0</v>
      </c>
      <c r="D31" s="12">
        <v>0</v>
      </c>
      <c r="E31" s="12">
        <v>0</v>
      </c>
      <c r="F31" s="12">
        <v>0</v>
      </c>
      <c r="G31" s="12">
        <v>0</v>
      </c>
      <c r="H31" s="12">
        <v>0</v>
      </c>
      <c r="I31" s="12">
        <v>0</v>
      </c>
      <c r="J31" s="12">
        <v>0</v>
      </c>
      <c r="K31" s="12">
        <v>0</v>
      </c>
    </row>
    <row r="32" spans="1:11" x14ac:dyDescent="0.35">
      <c r="A32" s="17" t="s">
        <v>228</v>
      </c>
      <c r="B32" s="12">
        <v>0</v>
      </c>
      <c r="C32" s="12">
        <v>0</v>
      </c>
      <c r="D32" s="12">
        <v>0</v>
      </c>
      <c r="E32" s="12">
        <v>0</v>
      </c>
      <c r="F32" s="12">
        <v>0</v>
      </c>
      <c r="G32" s="12">
        <v>0</v>
      </c>
      <c r="H32" s="12">
        <v>0</v>
      </c>
      <c r="I32" s="12">
        <v>0</v>
      </c>
      <c r="J32" s="12">
        <v>0</v>
      </c>
      <c r="K32" s="12">
        <v>0</v>
      </c>
    </row>
    <row r="33" spans="1:11" x14ac:dyDescent="0.35">
      <c r="A33" s="17" t="s">
        <v>229</v>
      </c>
      <c r="B33" s="12">
        <v>0</v>
      </c>
      <c r="C33" s="12">
        <v>0</v>
      </c>
      <c r="D33" s="12">
        <v>0</v>
      </c>
      <c r="E33" s="12">
        <v>0</v>
      </c>
      <c r="F33" s="12">
        <v>0</v>
      </c>
      <c r="G33" s="12">
        <v>0</v>
      </c>
      <c r="H33" s="12">
        <v>0</v>
      </c>
      <c r="I33" s="12">
        <v>0</v>
      </c>
      <c r="J33" s="12">
        <v>0</v>
      </c>
      <c r="K33" s="12">
        <v>0</v>
      </c>
    </row>
    <row r="34" spans="1:11" x14ac:dyDescent="0.35">
      <c r="A34" s="17" t="s">
        <v>230</v>
      </c>
      <c r="B34" s="12">
        <v>0</v>
      </c>
      <c r="C34" s="12">
        <v>0</v>
      </c>
      <c r="D34" s="12">
        <v>0</v>
      </c>
      <c r="E34" s="12">
        <v>0</v>
      </c>
      <c r="F34" s="12">
        <v>0</v>
      </c>
      <c r="G34" s="12">
        <v>0</v>
      </c>
      <c r="H34" s="12">
        <v>0</v>
      </c>
      <c r="I34" s="12">
        <v>0</v>
      </c>
      <c r="J34" s="12">
        <v>0</v>
      </c>
      <c r="K34" s="12">
        <v>0</v>
      </c>
    </row>
    <row r="35" spans="1:11" x14ac:dyDescent="0.35">
      <c r="A35" s="17" t="s">
        <v>231</v>
      </c>
      <c r="B35" s="12">
        <v>0</v>
      </c>
      <c r="C35" s="12">
        <v>0</v>
      </c>
      <c r="D35" s="12">
        <v>0</v>
      </c>
      <c r="E35" s="12">
        <v>0</v>
      </c>
      <c r="F35" s="12">
        <v>0</v>
      </c>
      <c r="G35" s="12">
        <v>0</v>
      </c>
      <c r="H35" s="12">
        <v>0</v>
      </c>
      <c r="I35" s="12">
        <v>0</v>
      </c>
      <c r="J35" s="12">
        <v>0</v>
      </c>
      <c r="K35" s="12">
        <v>0</v>
      </c>
    </row>
    <row r="36" spans="1:11" x14ac:dyDescent="0.35">
      <c r="A36" s="16" t="s">
        <v>232</v>
      </c>
      <c r="B36" s="12">
        <v>15</v>
      </c>
      <c r="C36" s="12">
        <v>9</v>
      </c>
      <c r="D36" s="12">
        <v>30</v>
      </c>
      <c r="E36" s="12">
        <v>13</v>
      </c>
      <c r="F36" s="12">
        <v>15</v>
      </c>
      <c r="G36" s="12">
        <v>16</v>
      </c>
      <c r="H36" s="12">
        <v>9</v>
      </c>
      <c r="I36" s="12">
        <v>10</v>
      </c>
      <c r="J36" s="12">
        <v>18</v>
      </c>
      <c r="K36" s="12">
        <v>13</v>
      </c>
    </row>
    <row r="37" spans="1:11" x14ac:dyDescent="0.35">
      <c r="A37" s="17" t="s">
        <v>233</v>
      </c>
      <c r="B37" s="12">
        <v>3</v>
      </c>
      <c r="C37" s="12">
        <v>3</v>
      </c>
      <c r="D37" s="12">
        <v>6</v>
      </c>
      <c r="E37" s="12">
        <v>3</v>
      </c>
      <c r="F37" s="12">
        <v>1</v>
      </c>
      <c r="G37" s="12">
        <v>3</v>
      </c>
      <c r="H37" s="12">
        <v>1</v>
      </c>
      <c r="I37" s="12">
        <v>0</v>
      </c>
      <c r="J37" s="12">
        <v>0</v>
      </c>
      <c r="K37" s="12">
        <v>5</v>
      </c>
    </row>
    <row r="38" spans="1:11" x14ac:dyDescent="0.35">
      <c r="A38" s="17" t="s">
        <v>234</v>
      </c>
      <c r="B38" s="12">
        <v>0</v>
      </c>
      <c r="C38" s="12">
        <v>0</v>
      </c>
      <c r="D38" s="12">
        <v>0</v>
      </c>
      <c r="E38" s="12">
        <v>0</v>
      </c>
      <c r="F38" s="12">
        <v>0</v>
      </c>
      <c r="G38" s="12">
        <v>0</v>
      </c>
      <c r="H38" s="12">
        <v>0</v>
      </c>
      <c r="I38" s="12">
        <v>0</v>
      </c>
      <c r="J38" s="12">
        <v>0</v>
      </c>
      <c r="K38" s="12">
        <v>0</v>
      </c>
    </row>
    <row r="39" spans="1:11" x14ac:dyDescent="0.35">
      <c r="A39" s="17" t="s">
        <v>235</v>
      </c>
      <c r="B39" s="12">
        <v>1</v>
      </c>
      <c r="C39" s="12">
        <v>1</v>
      </c>
      <c r="D39" s="12">
        <v>2</v>
      </c>
      <c r="E39" s="12">
        <v>1</v>
      </c>
      <c r="F39" s="12">
        <v>2</v>
      </c>
      <c r="G39" s="12">
        <v>1</v>
      </c>
      <c r="H39" s="12">
        <v>0</v>
      </c>
      <c r="I39" s="12">
        <v>1</v>
      </c>
      <c r="J39" s="12">
        <v>1</v>
      </c>
      <c r="K39" s="12">
        <v>0</v>
      </c>
    </row>
    <row r="40" spans="1:11" x14ac:dyDescent="0.35">
      <c r="A40" s="17" t="s">
        <v>236</v>
      </c>
      <c r="B40" s="12">
        <v>0</v>
      </c>
      <c r="C40" s="12">
        <v>0</v>
      </c>
      <c r="D40" s="12">
        <v>0</v>
      </c>
      <c r="E40" s="12">
        <v>1</v>
      </c>
      <c r="F40" s="12">
        <v>0</v>
      </c>
      <c r="G40" s="12">
        <v>0</v>
      </c>
      <c r="H40" s="12">
        <v>0</v>
      </c>
      <c r="I40" s="12">
        <v>0</v>
      </c>
      <c r="J40" s="12">
        <v>0</v>
      </c>
      <c r="K40" s="12">
        <v>0</v>
      </c>
    </row>
    <row r="41" spans="1:11" x14ac:dyDescent="0.35">
      <c r="A41" s="17" t="s">
        <v>237</v>
      </c>
      <c r="B41" s="12">
        <v>0</v>
      </c>
      <c r="C41" s="12">
        <v>0</v>
      </c>
      <c r="D41" s="12">
        <v>0</v>
      </c>
      <c r="E41" s="12">
        <v>0</v>
      </c>
      <c r="F41" s="12">
        <v>0</v>
      </c>
      <c r="G41" s="12">
        <v>0</v>
      </c>
      <c r="H41" s="12">
        <v>0</v>
      </c>
      <c r="I41" s="12">
        <v>0</v>
      </c>
      <c r="J41" s="12">
        <v>0</v>
      </c>
      <c r="K41" s="12">
        <v>0</v>
      </c>
    </row>
    <row r="42" spans="1:11" x14ac:dyDescent="0.35">
      <c r="A42" s="17" t="s">
        <v>238</v>
      </c>
      <c r="B42" s="12">
        <v>0</v>
      </c>
      <c r="C42" s="12">
        <v>0</v>
      </c>
      <c r="D42" s="12">
        <v>0</v>
      </c>
      <c r="E42" s="12">
        <v>0</v>
      </c>
      <c r="F42" s="12">
        <v>0</v>
      </c>
      <c r="G42" s="12">
        <v>0</v>
      </c>
      <c r="H42" s="12">
        <v>0</v>
      </c>
      <c r="I42" s="12">
        <v>0</v>
      </c>
      <c r="J42" s="12">
        <v>0</v>
      </c>
      <c r="K42" s="12">
        <v>0</v>
      </c>
    </row>
    <row r="43" spans="1:11" x14ac:dyDescent="0.35">
      <c r="A43" s="17" t="s">
        <v>239</v>
      </c>
      <c r="B43" s="12">
        <v>9</v>
      </c>
      <c r="C43" s="12">
        <v>1</v>
      </c>
      <c r="D43" s="12">
        <v>11</v>
      </c>
      <c r="E43" s="12">
        <v>5</v>
      </c>
      <c r="F43" s="12">
        <v>4</v>
      </c>
      <c r="G43" s="12">
        <v>6</v>
      </c>
      <c r="H43" s="12">
        <v>5</v>
      </c>
      <c r="I43" s="12">
        <v>9</v>
      </c>
      <c r="J43" s="12">
        <v>9</v>
      </c>
      <c r="K43" s="12">
        <v>7</v>
      </c>
    </row>
    <row r="44" spans="1:11" x14ac:dyDescent="0.35">
      <c r="A44" s="17" t="s">
        <v>240</v>
      </c>
      <c r="B44" s="12">
        <v>1</v>
      </c>
      <c r="C44" s="12">
        <v>3</v>
      </c>
      <c r="D44" s="12">
        <v>9</v>
      </c>
      <c r="E44" s="12">
        <v>2</v>
      </c>
      <c r="F44" s="12">
        <v>7</v>
      </c>
      <c r="G44" s="12">
        <v>5</v>
      </c>
      <c r="H44" s="12">
        <v>3</v>
      </c>
      <c r="I44" s="12">
        <v>0</v>
      </c>
      <c r="J44" s="12">
        <v>7</v>
      </c>
      <c r="K44" s="12">
        <v>0</v>
      </c>
    </row>
    <row r="45" spans="1:11" x14ac:dyDescent="0.35">
      <c r="A45" s="17" t="s">
        <v>241</v>
      </c>
      <c r="B45" s="12">
        <v>1</v>
      </c>
      <c r="C45" s="12">
        <v>1</v>
      </c>
      <c r="D45" s="12">
        <v>2</v>
      </c>
      <c r="E45" s="12">
        <v>1</v>
      </c>
      <c r="F45" s="12">
        <v>1</v>
      </c>
      <c r="G45" s="12">
        <v>1</v>
      </c>
      <c r="H45" s="12">
        <v>0</v>
      </c>
      <c r="I45" s="12">
        <v>0</v>
      </c>
      <c r="J45" s="12">
        <v>1</v>
      </c>
      <c r="K45" s="12">
        <v>1</v>
      </c>
    </row>
    <row r="46" spans="1:11" x14ac:dyDescent="0.35">
      <c r="A46" s="16" t="s">
        <v>242</v>
      </c>
      <c r="B46" s="12">
        <v>3</v>
      </c>
      <c r="C46" s="12">
        <v>0</v>
      </c>
      <c r="D46" s="12">
        <v>0</v>
      </c>
      <c r="E46" s="12">
        <v>0</v>
      </c>
      <c r="F46" s="12">
        <v>8</v>
      </c>
      <c r="G46" s="12">
        <v>3</v>
      </c>
      <c r="H46" s="12">
        <v>2</v>
      </c>
      <c r="I46" s="12">
        <v>0</v>
      </c>
      <c r="J46" s="12">
        <v>1</v>
      </c>
      <c r="K46" s="12">
        <v>0</v>
      </c>
    </row>
    <row r="47" spans="1:11" x14ac:dyDescent="0.35">
      <c r="A47" s="17" t="s">
        <v>243</v>
      </c>
      <c r="B47" s="12">
        <v>2</v>
      </c>
      <c r="C47" s="12">
        <v>0</v>
      </c>
      <c r="D47" s="12">
        <v>0</v>
      </c>
      <c r="E47" s="12">
        <v>0</v>
      </c>
      <c r="F47" s="12">
        <v>4</v>
      </c>
      <c r="G47" s="12">
        <v>1</v>
      </c>
      <c r="H47" s="12">
        <v>1</v>
      </c>
      <c r="I47" s="12">
        <v>0</v>
      </c>
      <c r="J47" s="12">
        <v>1</v>
      </c>
      <c r="K47" s="12">
        <v>0</v>
      </c>
    </row>
    <row r="48" spans="1:11" x14ac:dyDescent="0.35">
      <c r="A48" s="17" t="s">
        <v>244</v>
      </c>
      <c r="B48" s="12">
        <v>0</v>
      </c>
      <c r="C48" s="12">
        <v>0</v>
      </c>
      <c r="D48" s="12">
        <v>0</v>
      </c>
      <c r="E48" s="12">
        <v>0</v>
      </c>
      <c r="F48" s="12">
        <v>0</v>
      </c>
      <c r="G48" s="12">
        <v>0</v>
      </c>
      <c r="H48" s="12">
        <v>0</v>
      </c>
      <c r="I48" s="12">
        <v>0</v>
      </c>
      <c r="J48" s="12">
        <v>0</v>
      </c>
      <c r="K48" s="12">
        <v>0</v>
      </c>
    </row>
    <row r="49" spans="1:11" x14ac:dyDescent="0.35">
      <c r="A49" s="17" t="s">
        <v>245</v>
      </c>
      <c r="B49" s="12">
        <v>1</v>
      </c>
      <c r="C49" s="12">
        <v>0</v>
      </c>
      <c r="D49" s="12">
        <v>0</v>
      </c>
      <c r="E49" s="12">
        <v>0</v>
      </c>
      <c r="F49" s="12">
        <v>4</v>
      </c>
      <c r="G49" s="12">
        <v>1</v>
      </c>
      <c r="H49" s="12">
        <v>1</v>
      </c>
      <c r="I49" s="12">
        <v>0</v>
      </c>
      <c r="J49" s="12">
        <v>0</v>
      </c>
      <c r="K49" s="12">
        <v>0</v>
      </c>
    </row>
    <row r="50" spans="1:11" x14ac:dyDescent="0.35">
      <c r="A50" s="17" t="s">
        <v>246</v>
      </c>
      <c r="B50" s="12">
        <v>0</v>
      </c>
      <c r="C50" s="12">
        <v>0</v>
      </c>
      <c r="D50" s="12">
        <v>0</v>
      </c>
      <c r="E50" s="12">
        <v>0</v>
      </c>
      <c r="F50" s="12">
        <v>0</v>
      </c>
      <c r="G50" s="12">
        <v>1</v>
      </c>
      <c r="H50" s="12">
        <v>0</v>
      </c>
      <c r="I50" s="12">
        <v>0</v>
      </c>
      <c r="J50" s="12">
        <v>0</v>
      </c>
      <c r="K50" s="12">
        <v>0</v>
      </c>
    </row>
    <row r="51" spans="1:11" x14ac:dyDescent="0.35">
      <c r="A51" s="17" t="s">
        <v>247</v>
      </c>
      <c r="B51" s="12">
        <v>0</v>
      </c>
      <c r="C51" s="12">
        <v>0</v>
      </c>
      <c r="D51" s="12">
        <v>0</v>
      </c>
      <c r="E51" s="12">
        <v>0</v>
      </c>
      <c r="F51" s="12">
        <v>0</v>
      </c>
      <c r="G51" s="12">
        <v>0</v>
      </c>
      <c r="H51" s="12">
        <v>0</v>
      </c>
      <c r="I51" s="12">
        <v>0</v>
      </c>
      <c r="J51" s="12">
        <v>0</v>
      </c>
      <c r="K51" s="12">
        <v>0</v>
      </c>
    </row>
    <row r="52" spans="1:11" x14ac:dyDescent="0.35">
      <c r="A52" s="16" t="s">
        <v>248</v>
      </c>
      <c r="B52" s="12">
        <v>0</v>
      </c>
      <c r="C52" s="12">
        <v>0</v>
      </c>
      <c r="D52" s="12">
        <v>0</v>
      </c>
      <c r="E52" s="12">
        <v>0</v>
      </c>
      <c r="F52" s="12">
        <v>0</v>
      </c>
      <c r="G52" s="12">
        <v>0</v>
      </c>
      <c r="H52" s="12">
        <v>0</v>
      </c>
      <c r="I52" s="12">
        <v>0</v>
      </c>
      <c r="J52" s="12">
        <v>0</v>
      </c>
      <c r="K52" s="12">
        <v>0</v>
      </c>
    </row>
    <row r="53" spans="1:11" x14ac:dyDescent="0.35">
      <c r="A53" s="17" t="s">
        <v>249</v>
      </c>
      <c r="B53" s="12">
        <v>0</v>
      </c>
      <c r="C53" s="12">
        <v>0</v>
      </c>
      <c r="D53" s="12">
        <v>0</v>
      </c>
      <c r="E53" s="12">
        <v>0</v>
      </c>
      <c r="F53" s="12">
        <v>0</v>
      </c>
      <c r="G53" s="12">
        <v>0</v>
      </c>
      <c r="H53" s="12">
        <v>0</v>
      </c>
      <c r="I53" s="12">
        <v>0</v>
      </c>
      <c r="J53" s="12">
        <v>0</v>
      </c>
      <c r="K53" s="12">
        <v>0</v>
      </c>
    </row>
    <row r="54" spans="1:11" x14ac:dyDescent="0.35">
      <c r="A54" s="17" t="s">
        <v>250</v>
      </c>
      <c r="B54" s="12">
        <v>0</v>
      </c>
      <c r="C54" s="12">
        <v>0</v>
      </c>
      <c r="D54" s="12">
        <v>0</v>
      </c>
      <c r="E54" s="12">
        <v>0</v>
      </c>
      <c r="F54" s="12">
        <v>0</v>
      </c>
      <c r="G54" s="12">
        <v>0</v>
      </c>
      <c r="H54" s="12">
        <v>0</v>
      </c>
      <c r="I54" s="12">
        <v>0</v>
      </c>
      <c r="J54" s="12">
        <v>0</v>
      </c>
      <c r="K54" s="12">
        <v>0</v>
      </c>
    </row>
    <row r="55" spans="1:11" x14ac:dyDescent="0.35">
      <c r="A55" s="17" t="s">
        <v>251</v>
      </c>
      <c r="B55" s="12">
        <v>0</v>
      </c>
      <c r="C55" s="12">
        <v>0</v>
      </c>
      <c r="D55" s="12">
        <v>0</v>
      </c>
      <c r="E55" s="12">
        <v>0</v>
      </c>
      <c r="F55" s="12">
        <v>0</v>
      </c>
      <c r="G55" s="12">
        <v>0</v>
      </c>
      <c r="H55" s="12">
        <v>0</v>
      </c>
      <c r="I55" s="12">
        <v>0</v>
      </c>
      <c r="J55" s="12">
        <v>0</v>
      </c>
      <c r="K55" s="12">
        <v>0</v>
      </c>
    </row>
    <row r="56" spans="1:11" x14ac:dyDescent="0.35">
      <c r="A56" s="16" t="s">
        <v>252</v>
      </c>
      <c r="B56" s="12">
        <v>0</v>
      </c>
      <c r="C56" s="12">
        <v>0</v>
      </c>
      <c r="D56" s="12">
        <v>0</v>
      </c>
      <c r="E56" s="12">
        <v>0</v>
      </c>
      <c r="F56" s="12">
        <v>0</v>
      </c>
      <c r="G56" s="12">
        <v>0</v>
      </c>
      <c r="H56" s="12">
        <v>0</v>
      </c>
      <c r="I56" s="12">
        <v>0</v>
      </c>
      <c r="J56" s="12">
        <v>0</v>
      </c>
      <c r="K56" s="12">
        <v>0</v>
      </c>
    </row>
    <row r="57" spans="1:11" x14ac:dyDescent="0.35">
      <c r="A57" s="17" t="s">
        <v>253</v>
      </c>
      <c r="B57" s="12">
        <v>0</v>
      </c>
      <c r="C57" s="12">
        <v>0</v>
      </c>
      <c r="D57" s="12">
        <v>0</v>
      </c>
      <c r="E57" s="12">
        <v>0</v>
      </c>
      <c r="F57" s="12">
        <v>0</v>
      </c>
      <c r="G57" s="12">
        <v>0</v>
      </c>
      <c r="H57" s="12">
        <v>0</v>
      </c>
      <c r="I57" s="12">
        <v>0</v>
      </c>
      <c r="J57" s="12">
        <v>0</v>
      </c>
      <c r="K57" s="12">
        <v>0</v>
      </c>
    </row>
    <row r="58" spans="1:11" x14ac:dyDescent="0.35">
      <c r="A58" s="17" t="s">
        <v>254</v>
      </c>
      <c r="B58" s="12">
        <v>0</v>
      </c>
      <c r="C58" s="12">
        <v>0</v>
      </c>
      <c r="D58" s="12">
        <v>0</v>
      </c>
      <c r="E58" s="12">
        <v>0</v>
      </c>
      <c r="F58" s="12">
        <v>0</v>
      </c>
      <c r="G58" s="12">
        <v>0</v>
      </c>
      <c r="H58" s="12">
        <v>0</v>
      </c>
      <c r="I58" s="12">
        <v>0</v>
      </c>
      <c r="J58" s="12">
        <v>0</v>
      </c>
      <c r="K58" s="12">
        <v>0</v>
      </c>
    </row>
    <row r="59" spans="1:11" x14ac:dyDescent="0.35">
      <c r="A59" s="17" t="s">
        <v>255</v>
      </c>
      <c r="B59" s="12">
        <v>0</v>
      </c>
      <c r="C59" s="12">
        <v>0</v>
      </c>
      <c r="D59" s="12">
        <v>0</v>
      </c>
      <c r="E59" s="12">
        <v>0</v>
      </c>
      <c r="F59" s="12">
        <v>0</v>
      </c>
      <c r="G59" s="12">
        <v>0</v>
      </c>
      <c r="H59" s="12">
        <v>0</v>
      </c>
      <c r="I59" s="12">
        <v>0</v>
      </c>
      <c r="J59" s="12">
        <v>0</v>
      </c>
      <c r="K59" s="12">
        <v>0</v>
      </c>
    </row>
    <row r="60" spans="1:11" x14ac:dyDescent="0.35">
      <c r="A60" s="17" t="s">
        <v>256</v>
      </c>
      <c r="B60" s="12">
        <v>0</v>
      </c>
      <c r="C60" s="12">
        <v>0</v>
      </c>
      <c r="D60" s="12">
        <v>0</v>
      </c>
      <c r="E60" s="12">
        <v>0</v>
      </c>
      <c r="F60" s="12">
        <v>0</v>
      </c>
      <c r="G60" s="12">
        <v>0</v>
      </c>
      <c r="H60" s="12">
        <v>0</v>
      </c>
      <c r="I60" s="12">
        <v>0</v>
      </c>
      <c r="J60" s="12">
        <v>0</v>
      </c>
      <c r="K60" s="12">
        <v>0</v>
      </c>
    </row>
    <row r="61" spans="1:11" x14ac:dyDescent="0.35">
      <c r="A61" s="17" t="s">
        <v>257</v>
      </c>
      <c r="B61" s="12">
        <v>0</v>
      </c>
      <c r="C61" s="12">
        <v>0</v>
      </c>
      <c r="D61" s="12">
        <v>0</v>
      </c>
      <c r="E61" s="12">
        <v>0</v>
      </c>
      <c r="F61" s="12">
        <v>0</v>
      </c>
      <c r="G61" s="12">
        <v>0</v>
      </c>
      <c r="H61" s="12">
        <v>0</v>
      </c>
      <c r="I61" s="12">
        <v>0</v>
      </c>
      <c r="J61" s="12">
        <v>0</v>
      </c>
      <c r="K61" s="12">
        <v>0</v>
      </c>
    </row>
    <row r="62" spans="1:11" x14ac:dyDescent="0.35">
      <c r="A62" s="17" t="s">
        <v>258</v>
      </c>
      <c r="B62" s="12">
        <v>0</v>
      </c>
      <c r="C62" s="12">
        <v>0</v>
      </c>
      <c r="D62" s="12">
        <v>0</v>
      </c>
      <c r="E62" s="12">
        <v>0</v>
      </c>
      <c r="F62" s="12">
        <v>0</v>
      </c>
      <c r="G62" s="12">
        <v>0</v>
      </c>
      <c r="H62" s="12">
        <v>0</v>
      </c>
      <c r="I62" s="12">
        <v>0</v>
      </c>
      <c r="J62" s="12">
        <v>0</v>
      </c>
      <c r="K62" s="12">
        <v>0</v>
      </c>
    </row>
    <row r="63" spans="1:11" x14ac:dyDescent="0.35">
      <c r="A63" s="17" t="s">
        <v>259</v>
      </c>
      <c r="B63" s="12">
        <v>0</v>
      </c>
      <c r="C63" s="12">
        <v>0</v>
      </c>
      <c r="D63" s="12">
        <v>0</v>
      </c>
      <c r="E63" s="12">
        <v>0</v>
      </c>
      <c r="F63" s="12">
        <v>0</v>
      </c>
      <c r="G63" s="12">
        <v>0</v>
      </c>
      <c r="H63" s="12">
        <v>0</v>
      </c>
      <c r="I63" s="12">
        <v>0</v>
      </c>
      <c r="J63" s="12">
        <v>0</v>
      </c>
      <c r="K63" s="12">
        <v>0</v>
      </c>
    </row>
    <row r="64" spans="1:11" x14ac:dyDescent="0.35">
      <c r="A64" s="17" t="s">
        <v>260</v>
      </c>
      <c r="B64" s="12">
        <v>0</v>
      </c>
      <c r="C64" s="12">
        <v>0</v>
      </c>
      <c r="D64" s="12">
        <v>0</v>
      </c>
      <c r="E64" s="12">
        <v>0</v>
      </c>
      <c r="F64" s="12">
        <v>0</v>
      </c>
      <c r="G64" s="12">
        <v>0</v>
      </c>
      <c r="H64" s="12">
        <v>0</v>
      </c>
      <c r="I64" s="12">
        <v>0</v>
      </c>
      <c r="J64" s="12">
        <v>0</v>
      </c>
      <c r="K64" s="12">
        <v>0</v>
      </c>
    </row>
    <row r="65" spans="1:11" x14ac:dyDescent="0.35">
      <c r="A65" s="17" t="s">
        <v>261</v>
      </c>
      <c r="B65" s="12">
        <v>0</v>
      </c>
      <c r="C65" s="12">
        <v>0</v>
      </c>
      <c r="D65" s="12">
        <v>0</v>
      </c>
      <c r="E65" s="12">
        <v>0</v>
      </c>
      <c r="F65" s="12">
        <v>0</v>
      </c>
      <c r="G65" s="12">
        <v>0</v>
      </c>
      <c r="H65" s="12">
        <v>0</v>
      </c>
      <c r="I65" s="12">
        <v>0</v>
      </c>
      <c r="J65" s="12">
        <v>0</v>
      </c>
      <c r="K65" s="12">
        <v>0</v>
      </c>
    </row>
    <row r="66" spans="1:11" x14ac:dyDescent="0.35">
      <c r="A66" s="17" t="s">
        <v>262</v>
      </c>
      <c r="B66" s="12">
        <v>0</v>
      </c>
      <c r="C66" s="12">
        <v>0</v>
      </c>
      <c r="D66" s="12">
        <v>0</v>
      </c>
      <c r="E66" s="12">
        <v>0</v>
      </c>
      <c r="F66" s="12">
        <v>0</v>
      </c>
      <c r="G66" s="12">
        <v>0</v>
      </c>
      <c r="H66" s="12">
        <v>0</v>
      </c>
      <c r="I66" s="12">
        <v>0</v>
      </c>
      <c r="J66" s="12">
        <v>0</v>
      </c>
      <c r="K66" s="12">
        <v>0</v>
      </c>
    </row>
    <row r="67" spans="1:11" x14ac:dyDescent="0.35">
      <c r="A67" s="17" t="s">
        <v>263</v>
      </c>
      <c r="B67" s="12">
        <v>0</v>
      </c>
      <c r="C67" s="12">
        <v>0</v>
      </c>
      <c r="D67" s="12">
        <v>0</v>
      </c>
      <c r="E67" s="12">
        <v>0</v>
      </c>
      <c r="F67" s="12">
        <v>0</v>
      </c>
      <c r="G67" s="12">
        <v>0</v>
      </c>
      <c r="H67" s="12">
        <v>0</v>
      </c>
      <c r="I67" s="12">
        <v>0</v>
      </c>
      <c r="J67" s="12">
        <v>0</v>
      </c>
      <c r="K67" s="12">
        <v>0</v>
      </c>
    </row>
    <row r="68" spans="1:11" x14ac:dyDescent="0.35">
      <c r="A68" s="16" t="s">
        <v>264</v>
      </c>
      <c r="B68" s="12">
        <v>87</v>
      </c>
      <c r="C68" s="12">
        <v>78</v>
      </c>
      <c r="D68" s="12">
        <v>71</v>
      </c>
      <c r="E68" s="12">
        <v>77</v>
      </c>
      <c r="F68" s="12">
        <v>63</v>
      </c>
      <c r="G68" s="12">
        <v>78</v>
      </c>
      <c r="H68" s="12">
        <v>87</v>
      </c>
      <c r="I68" s="12">
        <v>70</v>
      </c>
      <c r="J68" s="12">
        <v>98</v>
      </c>
      <c r="K68" s="12">
        <v>81</v>
      </c>
    </row>
    <row r="69" spans="1:11" x14ac:dyDescent="0.35">
      <c r="A69" s="17" t="s">
        <v>265</v>
      </c>
      <c r="B69" s="12">
        <v>4</v>
      </c>
      <c r="C69" s="12">
        <v>2</v>
      </c>
      <c r="D69" s="12">
        <v>0</v>
      </c>
      <c r="E69" s="12">
        <v>1</v>
      </c>
      <c r="F69" s="12">
        <v>4</v>
      </c>
      <c r="G69" s="12">
        <v>3</v>
      </c>
      <c r="H69" s="12">
        <v>2</v>
      </c>
      <c r="I69" s="12">
        <v>0</v>
      </c>
      <c r="J69" s="12">
        <v>2</v>
      </c>
      <c r="K69" s="12">
        <v>0</v>
      </c>
    </row>
    <row r="70" spans="1:11" x14ac:dyDescent="0.35">
      <c r="A70" s="17" t="s">
        <v>266</v>
      </c>
      <c r="B70" s="12">
        <v>77</v>
      </c>
      <c r="C70" s="12">
        <v>69</v>
      </c>
      <c r="D70" s="12">
        <v>68</v>
      </c>
      <c r="E70" s="12">
        <v>75</v>
      </c>
      <c r="F70" s="12">
        <v>53</v>
      </c>
      <c r="G70" s="12">
        <v>69</v>
      </c>
      <c r="H70" s="12">
        <v>80</v>
      </c>
      <c r="I70" s="12">
        <v>65</v>
      </c>
      <c r="J70" s="12">
        <v>88</v>
      </c>
      <c r="K70" s="12">
        <v>70</v>
      </c>
    </row>
    <row r="71" spans="1:11" x14ac:dyDescent="0.35">
      <c r="A71" s="17" t="s">
        <v>267</v>
      </c>
      <c r="B71" s="12">
        <v>6</v>
      </c>
      <c r="C71" s="12">
        <v>7</v>
      </c>
      <c r="D71" s="12">
        <v>2</v>
      </c>
      <c r="E71" s="12">
        <v>1</v>
      </c>
      <c r="F71" s="12">
        <v>6</v>
      </c>
      <c r="G71" s="12">
        <v>6</v>
      </c>
      <c r="H71" s="12">
        <v>5</v>
      </c>
      <c r="I71" s="12">
        <v>5</v>
      </c>
      <c r="J71" s="12">
        <v>7</v>
      </c>
      <c r="K71" s="12">
        <v>11</v>
      </c>
    </row>
    <row r="72" spans="1:11" x14ac:dyDescent="0.35">
      <c r="A72" s="17" t="s">
        <v>268</v>
      </c>
      <c r="B72" s="12">
        <v>0</v>
      </c>
      <c r="C72" s="12">
        <v>0</v>
      </c>
      <c r="D72" s="12">
        <v>1</v>
      </c>
      <c r="E72" s="12">
        <v>0</v>
      </c>
      <c r="F72" s="12">
        <v>0</v>
      </c>
      <c r="G72" s="12">
        <v>0</v>
      </c>
      <c r="H72" s="12">
        <v>0</v>
      </c>
      <c r="I72" s="12">
        <v>0</v>
      </c>
      <c r="J72" s="12">
        <v>1</v>
      </c>
      <c r="K72" s="12">
        <v>0</v>
      </c>
    </row>
    <row r="73" spans="1:11" x14ac:dyDescent="0.35">
      <c r="A73" s="17" t="s">
        <v>269</v>
      </c>
      <c r="B73" s="12">
        <v>0</v>
      </c>
      <c r="C73" s="12">
        <v>0</v>
      </c>
      <c r="D73" s="12">
        <v>0</v>
      </c>
      <c r="E73" s="12">
        <v>0</v>
      </c>
      <c r="F73" s="12">
        <v>0</v>
      </c>
      <c r="G73" s="12">
        <v>0</v>
      </c>
      <c r="H73" s="12">
        <v>0</v>
      </c>
      <c r="I73" s="12">
        <v>0</v>
      </c>
      <c r="J73" s="12">
        <v>0</v>
      </c>
      <c r="K73" s="12">
        <v>0</v>
      </c>
    </row>
    <row r="74" spans="1:11" x14ac:dyDescent="0.35">
      <c r="A74" s="14" t="s">
        <v>139</v>
      </c>
      <c r="B74" s="12">
        <v>198</v>
      </c>
      <c r="C74" s="12">
        <v>194</v>
      </c>
      <c r="D74" s="12">
        <v>213</v>
      </c>
      <c r="E74" s="12">
        <v>191</v>
      </c>
      <c r="F74" s="12">
        <v>160</v>
      </c>
      <c r="G74" s="12">
        <v>179</v>
      </c>
      <c r="H74" s="12">
        <v>199</v>
      </c>
      <c r="I74" s="12">
        <v>157</v>
      </c>
      <c r="J74" s="12">
        <v>204</v>
      </c>
      <c r="K74" s="12">
        <v>191</v>
      </c>
    </row>
  </sheetData>
  <hyperlinks>
    <hyperlink ref="A2" location="'Cover page'!A1" display="Data notes apply to this table. Click here to see notes or return to cover page." xr:uid="{09E3C795-5084-46DF-8D30-0990D1FFA3C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993C-AD4B-429E-8000-BE413245EBF1}">
  <dimension ref="A1:K64"/>
  <sheetViews>
    <sheetView zoomScaleNormal="100" workbookViewId="0"/>
  </sheetViews>
  <sheetFormatPr defaultRowHeight="14.5" x14ac:dyDescent="0.35"/>
  <cols>
    <col min="1" max="1" width="53.816406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page'!$A$31</f>
        <v>Table 4.1. Fatalities (count) by Breakdown Agency (TOOCS Sub major group), 10 years (calendar) to 2023</v>
      </c>
    </row>
    <row r="2" spans="1:11" ht="15" thickTop="1" x14ac:dyDescent="0.35">
      <c r="A2" s="10" t="s">
        <v>18</v>
      </c>
    </row>
    <row r="3" spans="1:11" hidden="1" x14ac:dyDescent="0.35"/>
    <row r="4" spans="1:11" hidden="1" x14ac:dyDescent="0.35">
      <c r="A4" s="1" t="s">
        <v>19</v>
      </c>
      <c r="B4" t="s" vm="1">
        <v>20</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270</v>
      </c>
      <c r="B8" s="13">
        <v>21</v>
      </c>
      <c r="C8" s="13">
        <v>18</v>
      </c>
      <c r="D8" s="13">
        <v>14</v>
      </c>
      <c r="E8" s="13">
        <v>13</v>
      </c>
      <c r="F8" s="13">
        <v>17</v>
      </c>
      <c r="G8" s="13">
        <v>25</v>
      </c>
      <c r="H8" s="13">
        <v>21</v>
      </c>
      <c r="I8" s="13">
        <v>22</v>
      </c>
      <c r="J8" s="13">
        <v>27</v>
      </c>
      <c r="K8" s="13">
        <v>24</v>
      </c>
    </row>
    <row r="9" spans="1:11" x14ac:dyDescent="0.35">
      <c r="A9" s="17" t="s">
        <v>271</v>
      </c>
      <c r="B9" s="13">
        <v>0</v>
      </c>
      <c r="C9" s="13">
        <v>1</v>
      </c>
      <c r="D9" s="13">
        <v>2</v>
      </c>
      <c r="E9" s="13">
        <v>2</v>
      </c>
      <c r="F9" s="13">
        <v>1</v>
      </c>
      <c r="G9" s="13">
        <v>1</v>
      </c>
      <c r="H9" s="13">
        <v>2</v>
      </c>
      <c r="I9" s="13">
        <v>1</v>
      </c>
      <c r="J9" s="13">
        <v>2</v>
      </c>
      <c r="K9" s="13">
        <v>0</v>
      </c>
    </row>
    <row r="10" spans="1:11" x14ac:dyDescent="0.35">
      <c r="A10" s="17" t="s">
        <v>272</v>
      </c>
      <c r="B10" s="13">
        <v>2</v>
      </c>
      <c r="C10" s="13">
        <v>0</v>
      </c>
      <c r="D10" s="13">
        <v>0</v>
      </c>
      <c r="E10" s="13">
        <v>0</v>
      </c>
      <c r="F10" s="13">
        <v>1</v>
      </c>
      <c r="G10" s="13">
        <v>1</v>
      </c>
      <c r="H10" s="13">
        <v>2</v>
      </c>
      <c r="I10" s="13">
        <v>3</v>
      </c>
      <c r="J10" s="13">
        <v>3</v>
      </c>
      <c r="K10" s="13">
        <v>2</v>
      </c>
    </row>
    <row r="11" spans="1:11" x14ac:dyDescent="0.35">
      <c r="A11" s="17" t="s">
        <v>273</v>
      </c>
      <c r="B11" s="13">
        <v>0</v>
      </c>
      <c r="C11" s="13">
        <v>1</v>
      </c>
      <c r="D11" s="13">
        <v>0</v>
      </c>
      <c r="E11" s="13">
        <v>0</v>
      </c>
      <c r="F11" s="13">
        <v>0</v>
      </c>
      <c r="G11" s="13">
        <v>0</v>
      </c>
      <c r="H11" s="13">
        <v>0</v>
      </c>
      <c r="I11" s="13">
        <v>0</v>
      </c>
      <c r="J11" s="13">
        <v>0</v>
      </c>
      <c r="K11" s="13">
        <v>0</v>
      </c>
    </row>
    <row r="12" spans="1:11" x14ac:dyDescent="0.35">
      <c r="A12" s="17" t="s">
        <v>274</v>
      </c>
      <c r="B12" s="13">
        <v>0</v>
      </c>
      <c r="C12" s="13">
        <v>1</v>
      </c>
      <c r="D12" s="13">
        <v>1</v>
      </c>
      <c r="E12" s="13">
        <v>1</v>
      </c>
      <c r="F12" s="13">
        <v>0</v>
      </c>
      <c r="G12" s="13">
        <v>0</v>
      </c>
      <c r="H12" s="13">
        <v>0</v>
      </c>
      <c r="I12" s="13">
        <v>0</v>
      </c>
      <c r="J12" s="13">
        <v>0</v>
      </c>
      <c r="K12" s="13">
        <v>2</v>
      </c>
    </row>
    <row r="13" spans="1:11" x14ac:dyDescent="0.35">
      <c r="A13" s="17" t="s">
        <v>275</v>
      </c>
      <c r="B13" s="13">
        <v>12</v>
      </c>
      <c r="C13" s="13">
        <v>9</v>
      </c>
      <c r="D13" s="13">
        <v>6</v>
      </c>
      <c r="E13" s="13">
        <v>8</v>
      </c>
      <c r="F13" s="13">
        <v>12</v>
      </c>
      <c r="G13" s="13">
        <v>16</v>
      </c>
      <c r="H13" s="13">
        <v>11</v>
      </c>
      <c r="I13" s="13">
        <v>13</v>
      </c>
      <c r="J13" s="13">
        <v>14</v>
      </c>
      <c r="K13" s="13">
        <v>12</v>
      </c>
    </row>
    <row r="14" spans="1:11" x14ac:dyDescent="0.35">
      <c r="A14" s="17" t="s">
        <v>276</v>
      </c>
      <c r="B14" s="13">
        <v>2</v>
      </c>
      <c r="C14" s="13">
        <v>5</v>
      </c>
      <c r="D14" s="13">
        <v>5</v>
      </c>
      <c r="E14" s="13">
        <v>2</v>
      </c>
      <c r="F14" s="13">
        <v>3</v>
      </c>
      <c r="G14" s="13">
        <v>6</v>
      </c>
      <c r="H14" s="13">
        <v>5</v>
      </c>
      <c r="I14" s="13">
        <v>5</v>
      </c>
      <c r="J14" s="13">
        <v>6</v>
      </c>
      <c r="K14" s="13">
        <v>8</v>
      </c>
    </row>
    <row r="15" spans="1:11" x14ac:dyDescent="0.35">
      <c r="A15" s="17" t="s">
        <v>277</v>
      </c>
      <c r="B15" s="13">
        <v>0</v>
      </c>
      <c r="C15" s="13">
        <v>0</v>
      </c>
      <c r="D15" s="13">
        <v>0</v>
      </c>
      <c r="E15" s="13">
        <v>0</v>
      </c>
      <c r="F15" s="13">
        <v>0</v>
      </c>
      <c r="G15" s="13">
        <v>0</v>
      </c>
      <c r="H15" s="13">
        <v>0</v>
      </c>
      <c r="I15" s="13">
        <v>0</v>
      </c>
      <c r="J15" s="13">
        <v>0</v>
      </c>
      <c r="K15" s="13">
        <v>0</v>
      </c>
    </row>
    <row r="16" spans="1:11" x14ac:dyDescent="0.35">
      <c r="A16" s="17" t="s">
        <v>278</v>
      </c>
      <c r="B16" s="13">
        <v>1</v>
      </c>
      <c r="C16" s="13">
        <v>0</v>
      </c>
      <c r="D16" s="13">
        <v>0</v>
      </c>
      <c r="E16" s="13">
        <v>0</v>
      </c>
      <c r="F16" s="13">
        <v>0</v>
      </c>
      <c r="G16" s="13">
        <v>0</v>
      </c>
      <c r="H16" s="13">
        <v>0</v>
      </c>
      <c r="I16" s="13">
        <v>0</v>
      </c>
      <c r="J16" s="13">
        <v>0</v>
      </c>
      <c r="K16" s="13">
        <v>0</v>
      </c>
    </row>
    <row r="17" spans="1:11" x14ac:dyDescent="0.35">
      <c r="A17" s="17" t="s">
        <v>279</v>
      </c>
      <c r="B17" s="13">
        <v>4</v>
      </c>
      <c r="C17" s="13">
        <v>1</v>
      </c>
      <c r="D17" s="13">
        <v>0</v>
      </c>
      <c r="E17" s="13">
        <v>0</v>
      </c>
      <c r="F17" s="13">
        <v>0</v>
      </c>
      <c r="G17" s="13">
        <v>1</v>
      </c>
      <c r="H17" s="13">
        <v>1</v>
      </c>
      <c r="I17" s="13">
        <v>0</v>
      </c>
      <c r="J17" s="13">
        <v>2</v>
      </c>
      <c r="K17" s="13">
        <v>0</v>
      </c>
    </row>
    <row r="18" spans="1:11" x14ac:dyDescent="0.35">
      <c r="A18" s="16" t="s">
        <v>280</v>
      </c>
      <c r="B18" s="13">
        <v>114</v>
      </c>
      <c r="C18" s="13">
        <v>114</v>
      </c>
      <c r="D18" s="13">
        <v>102</v>
      </c>
      <c r="E18" s="13">
        <v>106</v>
      </c>
      <c r="F18" s="13">
        <v>76</v>
      </c>
      <c r="G18" s="13">
        <v>106</v>
      </c>
      <c r="H18" s="13">
        <v>116</v>
      </c>
      <c r="I18" s="13">
        <v>109</v>
      </c>
      <c r="J18" s="13">
        <v>112</v>
      </c>
      <c r="K18" s="13">
        <v>115</v>
      </c>
    </row>
    <row r="19" spans="1:11" x14ac:dyDescent="0.35">
      <c r="A19" s="17" t="s">
        <v>281</v>
      </c>
      <c r="B19" s="13">
        <v>10</v>
      </c>
      <c r="C19" s="13">
        <v>14</v>
      </c>
      <c r="D19" s="13">
        <v>10</v>
      </c>
      <c r="E19" s="13">
        <v>4</v>
      </c>
      <c r="F19" s="13">
        <v>8</v>
      </c>
      <c r="G19" s="13">
        <v>11</v>
      </c>
      <c r="H19" s="13">
        <v>7</v>
      </c>
      <c r="I19" s="13">
        <v>8</v>
      </c>
      <c r="J19" s="13">
        <v>11</v>
      </c>
      <c r="K19" s="13">
        <v>9</v>
      </c>
    </row>
    <row r="20" spans="1:11" x14ac:dyDescent="0.35">
      <c r="A20" s="17" t="s">
        <v>282</v>
      </c>
      <c r="B20" s="13">
        <v>3</v>
      </c>
      <c r="C20" s="13">
        <v>3</v>
      </c>
      <c r="D20" s="13">
        <v>3</v>
      </c>
      <c r="E20" s="13">
        <v>1</v>
      </c>
      <c r="F20" s="13">
        <v>2</v>
      </c>
      <c r="G20" s="13">
        <v>0</v>
      </c>
      <c r="H20" s="13">
        <v>2</v>
      </c>
      <c r="I20" s="13">
        <v>3</v>
      </c>
      <c r="J20" s="13">
        <v>0</v>
      </c>
      <c r="K20" s="13">
        <v>0</v>
      </c>
    </row>
    <row r="21" spans="1:11" x14ac:dyDescent="0.35">
      <c r="A21" s="17" t="s">
        <v>283</v>
      </c>
      <c r="B21" s="13">
        <v>14</v>
      </c>
      <c r="C21" s="13">
        <v>14</v>
      </c>
      <c r="D21" s="13">
        <v>12</v>
      </c>
      <c r="E21" s="13">
        <v>12</v>
      </c>
      <c r="F21" s="13">
        <v>16</v>
      </c>
      <c r="G21" s="13">
        <v>9</v>
      </c>
      <c r="H21" s="13">
        <v>10</v>
      </c>
      <c r="I21" s="13">
        <v>8</v>
      </c>
      <c r="J21" s="13">
        <v>11</v>
      </c>
      <c r="K21" s="13">
        <v>10</v>
      </c>
    </row>
    <row r="22" spans="1:11" x14ac:dyDescent="0.35">
      <c r="A22" s="17" t="s">
        <v>284</v>
      </c>
      <c r="B22" s="13">
        <v>71</v>
      </c>
      <c r="C22" s="13">
        <v>66</v>
      </c>
      <c r="D22" s="13">
        <v>66</v>
      </c>
      <c r="E22" s="13">
        <v>60</v>
      </c>
      <c r="F22" s="13">
        <v>45</v>
      </c>
      <c r="G22" s="13">
        <v>72</v>
      </c>
      <c r="H22" s="13">
        <v>70</v>
      </c>
      <c r="I22" s="13">
        <v>70</v>
      </c>
      <c r="J22" s="13">
        <v>74</v>
      </c>
      <c r="K22" s="13">
        <v>75</v>
      </c>
    </row>
    <row r="23" spans="1:11" x14ac:dyDescent="0.35">
      <c r="A23" s="17" t="s">
        <v>285</v>
      </c>
      <c r="B23" s="13">
        <v>0</v>
      </c>
      <c r="C23" s="13">
        <v>1</v>
      </c>
      <c r="D23" s="13">
        <v>1</v>
      </c>
      <c r="E23" s="13">
        <v>3</v>
      </c>
      <c r="F23" s="13">
        <v>0</v>
      </c>
      <c r="G23" s="13">
        <v>1</v>
      </c>
      <c r="H23" s="13">
        <v>3</v>
      </c>
      <c r="I23" s="13">
        <v>3</v>
      </c>
      <c r="J23" s="13">
        <v>1</v>
      </c>
      <c r="K23" s="13">
        <v>1</v>
      </c>
    </row>
    <row r="24" spans="1:11" x14ac:dyDescent="0.35">
      <c r="A24" s="17" t="s">
        <v>286</v>
      </c>
      <c r="B24" s="13">
        <v>9</v>
      </c>
      <c r="C24" s="13">
        <v>4</v>
      </c>
      <c r="D24" s="13">
        <v>6</v>
      </c>
      <c r="E24" s="13">
        <v>13</v>
      </c>
      <c r="F24" s="13">
        <v>4</v>
      </c>
      <c r="G24" s="13">
        <v>7</v>
      </c>
      <c r="H24" s="13">
        <v>16</v>
      </c>
      <c r="I24" s="13">
        <v>8</v>
      </c>
      <c r="J24" s="13">
        <v>12</v>
      </c>
      <c r="K24" s="13">
        <v>13</v>
      </c>
    </row>
    <row r="25" spans="1:11" x14ac:dyDescent="0.35">
      <c r="A25" s="17" t="s">
        <v>287</v>
      </c>
      <c r="B25" s="13">
        <v>1</v>
      </c>
      <c r="C25" s="13">
        <v>5</v>
      </c>
      <c r="D25" s="13">
        <v>1</v>
      </c>
      <c r="E25" s="13">
        <v>7</v>
      </c>
      <c r="F25" s="13">
        <v>0</v>
      </c>
      <c r="G25" s="13">
        <v>0</v>
      </c>
      <c r="H25" s="13">
        <v>3</v>
      </c>
      <c r="I25" s="13">
        <v>2</v>
      </c>
      <c r="J25" s="13">
        <v>0</v>
      </c>
      <c r="K25" s="13">
        <v>1</v>
      </c>
    </row>
    <row r="26" spans="1:11" x14ac:dyDescent="0.35">
      <c r="A26" s="17" t="s">
        <v>288</v>
      </c>
      <c r="B26" s="13">
        <v>6</v>
      </c>
      <c r="C26" s="13">
        <v>7</v>
      </c>
      <c r="D26" s="13">
        <v>3</v>
      </c>
      <c r="E26" s="13">
        <v>6</v>
      </c>
      <c r="F26" s="13">
        <v>1</v>
      </c>
      <c r="G26" s="13">
        <v>6</v>
      </c>
      <c r="H26" s="13">
        <v>5</v>
      </c>
      <c r="I26" s="13">
        <v>7</v>
      </c>
      <c r="J26" s="13">
        <v>3</v>
      </c>
      <c r="K26" s="13">
        <v>6</v>
      </c>
    </row>
    <row r="27" spans="1:11" x14ac:dyDescent="0.35">
      <c r="A27" s="16" t="s">
        <v>289</v>
      </c>
      <c r="B27" s="13">
        <v>2</v>
      </c>
      <c r="C27" s="13">
        <v>6</v>
      </c>
      <c r="D27" s="13">
        <v>3</v>
      </c>
      <c r="E27" s="13">
        <v>4</v>
      </c>
      <c r="F27" s="13">
        <v>4</v>
      </c>
      <c r="G27" s="13">
        <v>3</v>
      </c>
      <c r="H27" s="13">
        <v>2</v>
      </c>
      <c r="I27" s="13">
        <v>4</v>
      </c>
      <c r="J27" s="13">
        <v>4</v>
      </c>
      <c r="K27" s="13">
        <v>2</v>
      </c>
    </row>
    <row r="28" spans="1:11" x14ac:dyDescent="0.35">
      <c r="A28" s="17" t="s">
        <v>290</v>
      </c>
      <c r="B28" s="13">
        <v>2</v>
      </c>
      <c r="C28" s="13">
        <v>1</v>
      </c>
      <c r="D28" s="13">
        <v>1</v>
      </c>
      <c r="E28" s="13">
        <v>1</v>
      </c>
      <c r="F28" s="13">
        <v>1</v>
      </c>
      <c r="G28" s="13">
        <v>0</v>
      </c>
      <c r="H28" s="13">
        <v>1</v>
      </c>
      <c r="I28" s="13">
        <v>3</v>
      </c>
      <c r="J28" s="13">
        <v>1</v>
      </c>
      <c r="K28" s="13">
        <v>1</v>
      </c>
    </row>
    <row r="29" spans="1:11" x14ac:dyDescent="0.35">
      <c r="A29" s="17" t="s">
        <v>291</v>
      </c>
      <c r="B29" s="13">
        <v>0</v>
      </c>
      <c r="C29" s="13">
        <v>1</v>
      </c>
      <c r="D29" s="13">
        <v>0</v>
      </c>
      <c r="E29" s="13">
        <v>0</v>
      </c>
      <c r="F29" s="13">
        <v>0</v>
      </c>
      <c r="G29" s="13">
        <v>1</v>
      </c>
      <c r="H29" s="13">
        <v>0</v>
      </c>
      <c r="I29" s="13">
        <v>0</v>
      </c>
      <c r="J29" s="13">
        <v>1</v>
      </c>
      <c r="K29" s="13">
        <v>0</v>
      </c>
    </row>
    <row r="30" spans="1:11" x14ac:dyDescent="0.35">
      <c r="A30" s="17" t="s">
        <v>292</v>
      </c>
      <c r="B30" s="13">
        <v>0</v>
      </c>
      <c r="C30" s="13">
        <v>0</v>
      </c>
      <c r="D30" s="13">
        <v>0</v>
      </c>
      <c r="E30" s="13">
        <v>0</v>
      </c>
      <c r="F30" s="13">
        <v>0</v>
      </c>
      <c r="G30" s="13">
        <v>0</v>
      </c>
      <c r="H30" s="13">
        <v>0</v>
      </c>
      <c r="I30" s="13">
        <v>0</v>
      </c>
      <c r="J30" s="13">
        <v>0</v>
      </c>
      <c r="K30" s="13">
        <v>0</v>
      </c>
    </row>
    <row r="31" spans="1:11" x14ac:dyDescent="0.35">
      <c r="A31" s="17" t="s">
        <v>293</v>
      </c>
      <c r="B31" s="13">
        <v>0</v>
      </c>
      <c r="C31" s="13">
        <v>4</v>
      </c>
      <c r="D31" s="13">
        <v>2</v>
      </c>
      <c r="E31" s="13">
        <v>2</v>
      </c>
      <c r="F31" s="13">
        <v>1</v>
      </c>
      <c r="G31" s="13">
        <v>1</v>
      </c>
      <c r="H31" s="13">
        <v>0</v>
      </c>
      <c r="I31" s="13">
        <v>1</v>
      </c>
      <c r="J31" s="13">
        <v>2</v>
      </c>
      <c r="K31" s="13">
        <v>0</v>
      </c>
    </row>
    <row r="32" spans="1:11" x14ac:dyDescent="0.35">
      <c r="A32" s="17" t="s">
        <v>294</v>
      </c>
      <c r="B32" s="13">
        <v>0</v>
      </c>
      <c r="C32" s="13">
        <v>0</v>
      </c>
      <c r="D32" s="13">
        <v>0</v>
      </c>
      <c r="E32" s="13">
        <v>1</v>
      </c>
      <c r="F32" s="13">
        <v>2</v>
      </c>
      <c r="G32" s="13">
        <v>1</v>
      </c>
      <c r="H32" s="13">
        <v>0</v>
      </c>
      <c r="I32" s="13">
        <v>0</v>
      </c>
      <c r="J32" s="13">
        <v>0</v>
      </c>
      <c r="K32" s="13">
        <v>1</v>
      </c>
    </row>
    <row r="33" spans="1:11" x14ac:dyDescent="0.35">
      <c r="A33" s="17" t="s">
        <v>295</v>
      </c>
      <c r="B33" s="13">
        <v>0</v>
      </c>
      <c r="C33" s="13">
        <v>0</v>
      </c>
      <c r="D33" s="13">
        <v>0</v>
      </c>
      <c r="E33" s="13">
        <v>0</v>
      </c>
      <c r="F33" s="13">
        <v>0</v>
      </c>
      <c r="G33" s="13">
        <v>0</v>
      </c>
      <c r="H33" s="13">
        <v>1</v>
      </c>
      <c r="I33" s="13">
        <v>0</v>
      </c>
      <c r="J33" s="13">
        <v>0</v>
      </c>
      <c r="K33" s="13">
        <v>0</v>
      </c>
    </row>
    <row r="34" spans="1:11" x14ac:dyDescent="0.35">
      <c r="A34" s="16" t="s">
        <v>296</v>
      </c>
      <c r="B34" s="13">
        <v>13</v>
      </c>
      <c r="C34" s="13">
        <v>19</v>
      </c>
      <c r="D34" s="13">
        <v>12</v>
      </c>
      <c r="E34" s="13">
        <v>17</v>
      </c>
      <c r="F34" s="13">
        <v>11</v>
      </c>
      <c r="G34" s="13">
        <v>18</v>
      </c>
      <c r="H34" s="13">
        <v>10</v>
      </c>
      <c r="I34" s="13">
        <v>6</v>
      </c>
      <c r="J34" s="13">
        <v>7</v>
      </c>
      <c r="K34" s="13">
        <v>11</v>
      </c>
    </row>
    <row r="35" spans="1:11" x14ac:dyDescent="0.35">
      <c r="A35" s="17" t="s">
        <v>297</v>
      </c>
      <c r="B35" s="13">
        <v>1</v>
      </c>
      <c r="C35" s="13">
        <v>2</v>
      </c>
      <c r="D35" s="13">
        <v>1</v>
      </c>
      <c r="E35" s="13">
        <v>1</v>
      </c>
      <c r="F35" s="13">
        <v>1</v>
      </c>
      <c r="G35" s="13">
        <v>1</v>
      </c>
      <c r="H35" s="13">
        <v>0</v>
      </c>
      <c r="I35" s="13">
        <v>0</v>
      </c>
      <c r="J35" s="13">
        <v>0</v>
      </c>
      <c r="K35" s="13">
        <v>0</v>
      </c>
    </row>
    <row r="36" spans="1:11" x14ac:dyDescent="0.35">
      <c r="A36" s="17" t="s">
        <v>298</v>
      </c>
      <c r="B36" s="13">
        <v>1</v>
      </c>
      <c r="C36" s="13">
        <v>1</v>
      </c>
      <c r="D36" s="13">
        <v>1</v>
      </c>
      <c r="E36" s="13">
        <v>1</v>
      </c>
      <c r="F36" s="13">
        <v>1</v>
      </c>
      <c r="G36" s="13">
        <v>0</v>
      </c>
      <c r="H36" s="13">
        <v>2</v>
      </c>
      <c r="I36" s="13">
        <v>0</v>
      </c>
      <c r="J36" s="13">
        <v>1</v>
      </c>
      <c r="K36" s="13">
        <v>0</v>
      </c>
    </row>
    <row r="37" spans="1:11" x14ac:dyDescent="0.35">
      <c r="A37" s="17" t="s">
        <v>299</v>
      </c>
      <c r="B37" s="13">
        <v>1</v>
      </c>
      <c r="C37" s="13">
        <v>1</v>
      </c>
      <c r="D37" s="13">
        <v>0</v>
      </c>
      <c r="E37" s="13">
        <v>3</v>
      </c>
      <c r="F37" s="13">
        <v>2</v>
      </c>
      <c r="G37" s="13">
        <v>4</v>
      </c>
      <c r="H37" s="13">
        <v>0</v>
      </c>
      <c r="I37" s="13">
        <v>1</v>
      </c>
      <c r="J37" s="13">
        <v>0</v>
      </c>
      <c r="K37" s="13">
        <v>3</v>
      </c>
    </row>
    <row r="38" spans="1:11" x14ac:dyDescent="0.35">
      <c r="A38" s="17" t="s">
        <v>300</v>
      </c>
      <c r="B38" s="13">
        <v>4</v>
      </c>
      <c r="C38" s="13">
        <v>2</v>
      </c>
      <c r="D38" s="13">
        <v>2</v>
      </c>
      <c r="E38" s="13">
        <v>1</v>
      </c>
      <c r="F38" s="13">
        <v>1</v>
      </c>
      <c r="G38" s="13">
        <v>2</v>
      </c>
      <c r="H38" s="13">
        <v>2</v>
      </c>
      <c r="I38" s="13">
        <v>0</v>
      </c>
      <c r="J38" s="13">
        <v>3</v>
      </c>
      <c r="K38" s="13">
        <v>3</v>
      </c>
    </row>
    <row r="39" spans="1:11" x14ac:dyDescent="0.35">
      <c r="A39" s="17" t="s">
        <v>301</v>
      </c>
      <c r="B39" s="13">
        <v>0</v>
      </c>
      <c r="C39" s="13">
        <v>0</v>
      </c>
      <c r="D39" s="13">
        <v>0</v>
      </c>
      <c r="E39" s="13">
        <v>0</v>
      </c>
      <c r="F39" s="13">
        <v>0</v>
      </c>
      <c r="G39" s="13">
        <v>0</v>
      </c>
      <c r="H39" s="13">
        <v>0</v>
      </c>
      <c r="I39" s="13">
        <v>0</v>
      </c>
      <c r="J39" s="13">
        <v>0</v>
      </c>
      <c r="K39" s="13">
        <v>0</v>
      </c>
    </row>
    <row r="40" spans="1:11" x14ac:dyDescent="0.35">
      <c r="A40" s="17" t="s">
        <v>302</v>
      </c>
      <c r="B40" s="13">
        <v>4</v>
      </c>
      <c r="C40" s="13">
        <v>6</v>
      </c>
      <c r="D40" s="13">
        <v>8</v>
      </c>
      <c r="E40" s="13">
        <v>5</v>
      </c>
      <c r="F40" s="13">
        <v>2</v>
      </c>
      <c r="G40" s="13">
        <v>10</v>
      </c>
      <c r="H40" s="13">
        <v>4</v>
      </c>
      <c r="I40" s="13">
        <v>4</v>
      </c>
      <c r="J40" s="13">
        <v>2</v>
      </c>
      <c r="K40" s="13">
        <v>4</v>
      </c>
    </row>
    <row r="41" spans="1:11" x14ac:dyDescent="0.35">
      <c r="A41" s="17" t="s">
        <v>303</v>
      </c>
      <c r="B41" s="13">
        <v>2</v>
      </c>
      <c r="C41" s="13">
        <v>7</v>
      </c>
      <c r="D41" s="13">
        <v>0</v>
      </c>
      <c r="E41" s="13">
        <v>6</v>
      </c>
      <c r="F41" s="13">
        <v>4</v>
      </c>
      <c r="G41" s="13">
        <v>1</v>
      </c>
      <c r="H41" s="13">
        <v>2</v>
      </c>
      <c r="I41" s="13">
        <v>1</v>
      </c>
      <c r="J41" s="13">
        <v>1</v>
      </c>
      <c r="K41" s="13">
        <v>1</v>
      </c>
    </row>
    <row r="42" spans="1:11" x14ac:dyDescent="0.35">
      <c r="A42" s="16" t="s">
        <v>304</v>
      </c>
      <c r="B42" s="13">
        <v>3</v>
      </c>
      <c r="C42" s="13">
        <v>1</v>
      </c>
      <c r="D42" s="13">
        <v>1</v>
      </c>
      <c r="E42" s="13">
        <v>0</v>
      </c>
      <c r="F42" s="13">
        <v>7</v>
      </c>
      <c r="G42" s="13">
        <v>1</v>
      </c>
      <c r="H42" s="13">
        <v>1</v>
      </c>
      <c r="I42" s="13">
        <v>0</v>
      </c>
      <c r="J42" s="13">
        <v>2</v>
      </c>
      <c r="K42" s="13">
        <v>2</v>
      </c>
    </row>
    <row r="43" spans="1:11" x14ac:dyDescent="0.35">
      <c r="A43" s="17" t="s">
        <v>305</v>
      </c>
      <c r="B43" s="13">
        <v>0</v>
      </c>
      <c r="C43" s="13">
        <v>0</v>
      </c>
      <c r="D43" s="13">
        <v>0</v>
      </c>
      <c r="E43" s="13">
        <v>0</v>
      </c>
      <c r="F43" s="13">
        <v>2</v>
      </c>
      <c r="G43" s="13">
        <v>0</v>
      </c>
      <c r="H43" s="13">
        <v>0</v>
      </c>
      <c r="I43" s="13">
        <v>0</v>
      </c>
      <c r="J43" s="13">
        <v>0</v>
      </c>
      <c r="K43" s="13">
        <v>0</v>
      </c>
    </row>
    <row r="44" spans="1:11" x14ac:dyDescent="0.35">
      <c r="A44" s="17" t="s">
        <v>306</v>
      </c>
      <c r="B44" s="13">
        <v>1</v>
      </c>
      <c r="C44" s="13">
        <v>0</v>
      </c>
      <c r="D44" s="13">
        <v>0</v>
      </c>
      <c r="E44" s="13">
        <v>0</v>
      </c>
      <c r="F44" s="13">
        <v>5</v>
      </c>
      <c r="G44" s="13">
        <v>0</v>
      </c>
      <c r="H44" s="13">
        <v>1</v>
      </c>
      <c r="I44" s="13">
        <v>0</v>
      </c>
      <c r="J44" s="13">
        <v>1</v>
      </c>
      <c r="K44" s="13">
        <v>1</v>
      </c>
    </row>
    <row r="45" spans="1:11" x14ac:dyDescent="0.35">
      <c r="A45" s="17" t="s">
        <v>307</v>
      </c>
      <c r="B45" s="13">
        <v>2</v>
      </c>
      <c r="C45" s="13">
        <v>1</v>
      </c>
      <c r="D45" s="13">
        <v>1</v>
      </c>
      <c r="E45" s="13">
        <v>0</v>
      </c>
      <c r="F45" s="13">
        <v>0</v>
      </c>
      <c r="G45" s="13">
        <v>1</v>
      </c>
      <c r="H45" s="13">
        <v>0</v>
      </c>
      <c r="I45" s="13">
        <v>0</v>
      </c>
      <c r="J45" s="13">
        <v>1</v>
      </c>
      <c r="K45" s="13">
        <v>1</v>
      </c>
    </row>
    <row r="46" spans="1:11" x14ac:dyDescent="0.35">
      <c r="A46" s="17" t="s">
        <v>308</v>
      </c>
      <c r="B46" s="13">
        <v>0</v>
      </c>
      <c r="C46" s="13">
        <v>0</v>
      </c>
      <c r="D46" s="13">
        <v>0</v>
      </c>
      <c r="E46" s="13">
        <v>0</v>
      </c>
      <c r="F46" s="13">
        <v>0</v>
      </c>
      <c r="G46" s="13">
        <v>0</v>
      </c>
      <c r="H46" s="13">
        <v>0</v>
      </c>
      <c r="I46" s="13">
        <v>0</v>
      </c>
      <c r="J46" s="13">
        <v>0</v>
      </c>
      <c r="K46" s="13">
        <v>0</v>
      </c>
    </row>
    <row r="47" spans="1:11" x14ac:dyDescent="0.35">
      <c r="A47" s="16" t="s">
        <v>309</v>
      </c>
      <c r="B47" s="13">
        <v>7</v>
      </c>
      <c r="C47" s="13">
        <v>9</v>
      </c>
      <c r="D47" s="13">
        <v>7</v>
      </c>
      <c r="E47" s="13">
        <v>12</v>
      </c>
      <c r="F47" s="13">
        <v>5</v>
      </c>
      <c r="G47" s="13">
        <v>6</v>
      </c>
      <c r="H47" s="13">
        <v>7</v>
      </c>
      <c r="I47" s="13">
        <v>4</v>
      </c>
      <c r="J47" s="13">
        <v>7</v>
      </c>
      <c r="K47" s="13">
        <v>10</v>
      </c>
    </row>
    <row r="48" spans="1:11" x14ac:dyDescent="0.35">
      <c r="A48" s="17" t="s">
        <v>310</v>
      </c>
      <c r="B48" s="13">
        <v>2</v>
      </c>
      <c r="C48" s="13">
        <v>3</v>
      </c>
      <c r="D48" s="13">
        <v>1</v>
      </c>
      <c r="E48" s="13">
        <v>4</v>
      </c>
      <c r="F48" s="13">
        <v>1</v>
      </c>
      <c r="G48" s="13">
        <v>1</v>
      </c>
      <c r="H48" s="13">
        <v>3</v>
      </c>
      <c r="I48" s="13">
        <v>0</v>
      </c>
      <c r="J48" s="13">
        <v>3</v>
      </c>
      <c r="K48" s="13">
        <v>1</v>
      </c>
    </row>
    <row r="49" spans="1:11" x14ac:dyDescent="0.35">
      <c r="A49" s="17" t="s">
        <v>311</v>
      </c>
      <c r="B49" s="13">
        <v>3</v>
      </c>
      <c r="C49" s="13">
        <v>3</v>
      </c>
      <c r="D49" s="13">
        <v>5</v>
      </c>
      <c r="E49" s="13">
        <v>6</v>
      </c>
      <c r="F49" s="13">
        <v>3</v>
      </c>
      <c r="G49" s="13">
        <v>3</v>
      </c>
      <c r="H49" s="13">
        <v>3</v>
      </c>
      <c r="I49" s="13">
        <v>2</v>
      </c>
      <c r="J49" s="13">
        <v>3</v>
      </c>
      <c r="K49" s="13">
        <v>5</v>
      </c>
    </row>
    <row r="50" spans="1:11" x14ac:dyDescent="0.35">
      <c r="A50" s="17" t="s">
        <v>312</v>
      </c>
      <c r="B50" s="13">
        <v>2</v>
      </c>
      <c r="C50" s="13">
        <v>3</v>
      </c>
      <c r="D50" s="13">
        <v>1</v>
      </c>
      <c r="E50" s="13">
        <v>2</v>
      </c>
      <c r="F50" s="13">
        <v>1</v>
      </c>
      <c r="G50" s="13">
        <v>2</v>
      </c>
      <c r="H50" s="13">
        <v>1</v>
      </c>
      <c r="I50" s="13">
        <v>2</v>
      </c>
      <c r="J50" s="13">
        <v>1</v>
      </c>
      <c r="K50" s="13">
        <v>4</v>
      </c>
    </row>
    <row r="51" spans="1:11" x14ac:dyDescent="0.35">
      <c r="A51" s="16" t="s">
        <v>313</v>
      </c>
      <c r="B51" s="13">
        <v>27</v>
      </c>
      <c r="C51" s="13">
        <v>34</v>
      </c>
      <c r="D51" s="13">
        <v>34</v>
      </c>
      <c r="E51" s="13">
        <v>25</v>
      </c>
      <c r="F51" s="13">
        <v>18</v>
      </c>
      <c r="G51" s="13">
        <v>24</v>
      </c>
      <c r="H51" s="13">
        <v>28</v>
      </c>
      <c r="I51" s="13">
        <v>20</v>
      </c>
      <c r="J51" s="13">
        <v>31</v>
      </c>
      <c r="K51" s="13">
        <v>20</v>
      </c>
    </row>
    <row r="52" spans="1:11" x14ac:dyDescent="0.35">
      <c r="A52" s="17" t="s">
        <v>314</v>
      </c>
      <c r="B52" s="13">
        <v>20</v>
      </c>
      <c r="C52" s="13">
        <v>29</v>
      </c>
      <c r="D52" s="13">
        <v>29</v>
      </c>
      <c r="E52" s="13">
        <v>19</v>
      </c>
      <c r="F52" s="13">
        <v>16</v>
      </c>
      <c r="G52" s="13">
        <v>18</v>
      </c>
      <c r="H52" s="13">
        <v>24</v>
      </c>
      <c r="I52" s="13">
        <v>13</v>
      </c>
      <c r="J52" s="13">
        <v>27</v>
      </c>
      <c r="K52" s="13">
        <v>13</v>
      </c>
    </row>
    <row r="53" spans="1:11" x14ac:dyDescent="0.35">
      <c r="A53" s="17" t="s">
        <v>315</v>
      </c>
      <c r="B53" s="13">
        <v>2</v>
      </c>
      <c r="C53" s="13">
        <v>3</v>
      </c>
      <c r="D53" s="13">
        <v>3</v>
      </c>
      <c r="E53" s="13">
        <v>6</v>
      </c>
      <c r="F53" s="13">
        <v>2</v>
      </c>
      <c r="G53" s="13">
        <v>3</v>
      </c>
      <c r="H53" s="13">
        <v>2</v>
      </c>
      <c r="I53" s="13">
        <v>6</v>
      </c>
      <c r="J53" s="13">
        <v>4</v>
      </c>
      <c r="K53" s="13">
        <v>4</v>
      </c>
    </row>
    <row r="54" spans="1:11" x14ac:dyDescent="0.35">
      <c r="A54" s="17" t="s">
        <v>316</v>
      </c>
      <c r="B54" s="13">
        <v>5</v>
      </c>
      <c r="C54" s="13">
        <v>2</v>
      </c>
      <c r="D54" s="13">
        <v>2</v>
      </c>
      <c r="E54" s="13">
        <v>0</v>
      </c>
      <c r="F54" s="13">
        <v>0</v>
      </c>
      <c r="G54" s="13">
        <v>3</v>
      </c>
      <c r="H54" s="13">
        <v>2</v>
      </c>
      <c r="I54" s="13">
        <v>1</v>
      </c>
      <c r="J54" s="13">
        <v>0</v>
      </c>
      <c r="K54" s="13">
        <v>3</v>
      </c>
    </row>
    <row r="55" spans="1:11" x14ac:dyDescent="0.35">
      <c r="A55" s="16" t="s">
        <v>317</v>
      </c>
      <c r="B55" s="13">
        <v>9</v>
      </c>
      <c r="C55" s="13">
        <v>12</v>
      </c>
      <c r="D55" s="13">
        <v>11</v>
      </c>
      <c r="E55" s="13">
        <v>13</v>
      </c>
      <c r="F55" s="13">
        <v>4</v>
      </c>
      <c r="G55" s="13">
        <v>8</v>
      </c>
      <c r="H55" s="13">
        <v>11</v>
      </c>
      <c r="I55" s="13">
        <v>7</v>
      </c>
      <c r="J55" s="13">
        <v>5</v>
      </c>
      <c r="K55" s="13">
        <v>14</v>
      </c>
    </row>
    <row r="56" spans="1:11" x14ac:dyDescent="0.35">
      <c r="A56" s="17" t="s">
        <v>318</v>
      </c>
      <c r="B56" s="13">
        <v>5</v>
      </c>
      <c r="C56" s="13">
        <v>4</v>
      </c>
      <c r="D56" s="13">
        <v>7</v>
      </c>
      <c r="E56" s="13">
        <v>7</v>
      </c>
      <c r="F56" s="13">
        <v>2</v>
      </c>
      <c r="G56" s="13">
        <v>5</v>
      </c>
      <c r="H56" s="13">
        <v>6</v>
      </c>
      <c r="I56" s="13">
        <v>4</v>
      </c>
      <c r="J56" s="13">
        <v>5</v>
      </c>
      <c r="K56" s="13">
        <v>6</v>
      </c>
    </row>
    <row r="57" spans="1:11" x14ac:dyDescent="0.35">
      <c r="A57" s="17" t="s">
        <v>319</v>
      </c>
      <c r="B57" s="13">
        <v>1</v>
      </c>
      <c r="C57" s="13">
        <v>0</v>
      </c>
      <c r="D57" s="13">
        <v>1</v>
      </c>
      <c r="E57" s="13">
        <v>3</v>
      </c>
      <c r="F57" s="13">
        <v>2</v>
      </c>
      <c r="G57" s="13">
        <v>1</v>
      </c>
      <c r="H57" s="13">
        <v>3</v>
      </c>
      <c r="I57" s="13">
        <v>1</v>
      </c>
      <c r="J57" s="13">
        <v>0</v>
      </c>
      <c r="K57" s="13">
        <v>0</v>
      </c>
    </row>
    <row r="58" spans="1:11" x14ac:dyDescent="0.35">
      <c r="A58" s="17" t="s">
        <v>320</v>
      </c>
      <c r="B58" s="13">
        <v>0</v>
      </c>
      <c r="C58" s="13">
        <v>0</v>
      </c>
      <c r="D58" s="13">
        <v>0</v>
      </c>
      <c r="E58" s="13">
        <v>0</v>
      </c>
      <c r="F58" s="13">
        <v>0</v>
      </c>
      <c r="G58" s="13">
        <v>0</v>
      </c>
      <c r="H58" s="13">
        <v>1</v>
      </c>
      <c r="I58" s="13">
        <v>0</v>
      </c>
      <c r="J58" s="13">
        <v>0</v>
      </c>
      <c r="K58" s="13">
        <v>0</v>
      </c>
    </row>
    <row r="59" spans="1:11" x14ac:dyDescent="0.35">
      <c r="A59" s="17" t="s">
        <v>321</v>
      </c>
      <c r="B59" s="13">
        <v>3</v>
      </c>
      <c r="C59" s="13">
        <v>8</v>
      </c>
      <c r="D59" s="13">
        <v>3</v>
      </c>
      <c r="E59" s="13">
        <v>3</v>
      </c>
      <c r="F59" s="13">
        <v>0</v>
      </c>
      <c r="G59" s="13">
        <v>1</v>
      </c>
      <c r="H59" s="13">
        <v>1</v>
      </c>
      <c r="I59" s="13">
        <v>2</v>
      </c>
      <c r="J59" s="13">
        <v>0</v>
      </c>
      <c r="K59" s="13">
        <v>8</v>
      </c>
    </row>
    <row r="60" spans="1:11" x14ac:dyDescent="0.35">
      <c r="A60" s="17" t="s">
        <v>322</v>
      </c>
      <c r="B60" s="13">
        <v>0</v>
      </c>
      <c r="C60" s="13">
        <v>0</v>
      </c>
      <c r="D60" s="13">
        <v>0</v>
      </c>
      <c r="E60" s="13">
        <v>0</v>
      </c>
      <c r="F60" s="13">
        <v>0</v>
      </c>
      <c r="G60" s="13">
        <v>1</v>
      </c>
      <c r="H60" s="13">
        <v>0</v>
      </c>
      <c r="I60" s="13">
        <v>0</v>
      </c>
      <c r="J60" s="13">
        <v>0</v>
      </c>
      <c r="K60" s="13">
        <v>0</v>
      </c>
    </row>
    <row r="61" spans="1:11" x14ac:dyDescent="0.35">
      <c r="A61" s="16" t="s">
        <v>323</v>
      </c>
      <c r="B61" s="13">
        <v>0</v>
      </c>
      <c r="C61" s="13">
        <v>0</v>
      </c>
      <c r="D61" s="13">
        <v>3</v>
      </c>
      <c r="E61" s="13">
        <v>0</v>
      </c>
      <c r="F61" s="13">
        <v>2</v>
      </c>
      <c r="G61" s="13">
        <v>0</v>
      </c>
      <c r="H61" s="13">
        <v>0</v>
      </c>
      <c r="I61" s="13">
        <v>0</v>
      </c>
      <c r="J61" s="13">
        <v>0</v>
      </c>
      <c r="K61" s="13">
        <v>2</v>
      </c>
    </row>
    <row r="62" spans="1:11" x14ac:dyDescent="0.35">
      <c r="A62" s="17" t="s">
        <v>324</v>
      </c>
      <c r="B62" s="13">
        <v>0</v>
      </c>
      <c r="C62" s="13">
        <v>0</v>
      </c>
      <c r="D62" s="13">
        <v>0</v>
      </c>
      <c r="E62" s="13">
        <v>0</v>
      </c>
      <c r="F62" s="13">
        <v>0</v>
      </c>
      <c r="G62" s="13">
        <v>0</v>
      </c>
      <c r="H62" s="13">
        <v>0</v>
      </c>
      <c r="I62" s="13">
        <v>0</v>
      </c>
      <c r="J62" s="13">
        <v>0</v>
      </c>
      <c r="K62" s="13">
        <v>0</v>
      </c>
    </row>
    <row r="63" spans="1:11" x14ac:dyDescent="0.35">
      <c r="A63" s="17" t="s">
        <v>325</v>
      </c>
      <c r="B63" s="13">
        <v>0</v>
      </c>
      <c r="C63" s="13">
        <v>0</v>
      </c>
      <c r="D63" s="13">
        <v>3</v>
      </c>
      <c r="E63" s="13">
        <v>0</v>
      </c>
      <c r="F63" s="13">
        <v>2</v>
      </c>
      <c r="G63" s="13">
        <v>0</v>
      </c>
      <c r="H63" s="13">
        <v>0</v>
      </c>
      <c r="I63" s="13">
        <v>0</v>
      </c>
      <c r="J63" s="13">
        <v>0</v>
      </c>
      <c r="K63" s="13">
        <v>2</v>
      </c>
    </row>
    <row r="64" spans="1:11" x14ac:dyDescent="0.35">
      <c r="A64" s="14" t="s">
        <v>139</v>
      </c>
      <c r="B64" s="13">
        <v>196</v>
      </c>
      <c r="C64" s="13">
        <v>213</v>
      </c>
      <c r="D64" s="13">
        <v>187</v>
      </c>
      <c r="E64" s="13">
        <v>190</v>
      </c>
      <c r="F64" s="13">
        <v>144</v>
      </c>
      <c r="G64" s="13">
        <v>191</v>
      </c>
      <c r="H64" s="13">
        <v>196</v>
      </c>
      <c r="I64" s="13">
        <v>172</v>
      </c>
      <c r="J64" s="13">
        <v>195</v>
      </c>
      <c r="K64" s="13">
        <v>200</v>
      </c>
    </row>
  </sheetData>
  <hyperlinks>
    <hyperlink ref="A2" location="'Cover page'!A1" display="Data notes apply to this table. Click here to see notes or return to cover page." xr:uid="{E5011778-A7B3-48B4-8BB0-F3EAF367706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EB07-E4AC-4306-9F48-0F76F1EC9B66}">
  <dimension ref="A1:K64"/>
  <sheetViews>
    <sheetView zoomScaleNormal="100" workbookViewId="0"/>
  </sheetViews>
  <sheetFormatPr defaultRowHeight="14.5" x14ac:dyDescent="0.35"/>
  <cols>
    <col min="1" max="1" width="53.81640625" bestFit="1" customWidth="1"/>
    <col min="2" max="2" width="8"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page'!$A$32</f>
        <v>Table 4.2. Fatalities (count) by Breakdown Agency (TOOCS Sub major group), 10 years (financial) to 2022-23</v>
      </c>
    </row>
    <row r="2" spans="1:11" ht="15" thickTop="1" x14ac:dyDescent="0.35">
      <c r="A2" s="10" t="s">
        <v>18</v>
      </c>
    </row>
    <row r="3" spans="1:11" hidden="1" x14ac:dyDescent="0.35"/>
    <row r="4" spans="1:11" hidden="1" x14ac:dyDescent="0.35">
      <c r="A4" s="1" t="s">
        <v>142</v>
      </c>
      <c r="B4" t="s" vm="2">
        <v>20</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270</v>
      </c>
      <c r="B8" s="12">
        <v>19</v>
      </c>
      <c r="C8" s="12">
        <v>15</v>
      </c>
      <c r="D8" s="12">
        <v>20</v>
      </c>
      <c r="E8" s="12">
        <v>14</v>
      </c>
      <c r="F8" s="12">
        <v>12</v>
      </c>
      <c r="G8" s="12">
        <v>24</v>
      </c>
      <c r="H8" s="12">
        <v>21</v>
      </c>
      <c r="I8" s="12">
        <v>22</v>
      </c>
      <c r="J8" s="12">
        <v>31</v>
      </c>
      <c r="K8" s="12">
        <v>23</v>
      </c>
    </row>
    <row r="9" spans="1:11" x14ac:dyDescent="0.35">
      <c r="A9" s="17" t="s">
        <v>271</v>
      </c>
      <c r="B9" s="12">
        <v>0</v>
      </c>
      <c r="C9" s="12">
        <v>0</v>
      </c>
      <c r="D9" s="12">
        <v>3</v>
      </c>
      <c r="E9" s="12">
        <v>1</v>
      </c>
      <c r="F9" s="12">
        <v>2</v>
      </c>
      <c r="G9" s="12">
        <v>0</v>
      </c>
      <c r="H9" s="12">
        <v>2</v>
      </c>
      <c r="I9" s="12">
        <v>1</v>
      </c>
      <c r="J9" s="12">
        <v>1</v>
      </c>
      <c r="K9" s="12">
        <v>2</v>
      </c>
    </row>
    <row r="10" spans="1:11" x14ac:dyDescent="0.35">
      <c r="A10" s="17" t="s">
        <v>272</v>
      </c>
      <c r="B10" s="12">
        <v>0</v>
      </c>
      <c r="C10" s="12">
        <v>2</v>
      </c>
      <c r="D10" s="12">
        <v>0</v>
      </c>
      <c r="E10" s="12">
        <v>0</v>
      </c>
      <c r="F10" s="12">
        <v>1</v>
      </c>
      <c r="G10" s="12">
        <v>1</v>
      </c>
      <c r="H10" s="12">
        <v>1</v>
      </c>
      <c r="I10" s="12">
        <v>3</v>
      </c>
      <c r="J10" s="12">
        <v>3</v>
      </c>
      <c r="K10" s="12">
        <v>3</v>
      </c>
    </row>
    <row r="11" spans="1:11" x14ac:dyDescent="0.35">
      <c r="A11" s="17" t="s">
        <v>273</v>
      </c>
      <c r="B11" s="12">
        <v>0</v>
      </c>
      <c r="C11" s="12">
        <v>0</v>
      </c>
      <c r="D11" s="12">
        <v>1</v>
      </c>
      <c r="E11" s="12">
        <v>0</v>
      </c>
      <c r="F11" s="12">
        <v>0</v>
      </c>
      <c r="G11" s="12">
        <v>0</v>
      </c>
      <c r="H11" s="12">
        <v>0</v>
      </c>
      <c r="I11" s="12">
        <v>0</v>
      </c>
      <c r="J11" s="12">
        <v>0</v>
      </c>
      <c r="K11" s="12">
        <v>0</v>
      </c>
    </row>
    <row r="12" spans="1:11" x14ac:dyDescent="0.35">
      <c r="A12" s="17" t="s">
        <v>274</v>
      </c>
      <c r="B12" s="12">
        <v>0</v>
      </c>
      <c r="C12" s="12">
        <v>0</v>
      </c>
      <c r="D12" s="12">
        <v>1</v>
      </c>
      <c r="E12" s="12">
        <v>1</v>
      </c>
      <c r="F12" s="12">
        <v>1</v>
      </c>
      <c r="G12" s="12">
        <v>0</v>
      </c>
      <c r="H12" s="12">
        <v>0</v>
      </c>
      <c r="I12" s="12">
        <v>0</v>
      </c>
      <c r="J12" s="12">
        <v>0</v>
      </c>
      <c r="K12" s="12">
        <v>2</v>
      </c>
    </row>
    <row r="13" spans="1:11" x14ac:dyDescent="0.35">
      <c r="A13" s="17" t="s">
        <v>275</v>
      </c>
      <c r="B13" s="12">
        <v>12</v>
      </c>
      <c r="C13" s="12">
        <v>8</v>
      </c>
      <c r="D13" s="12">
        <v>9</v>
      </c>
      <c r="E13" s="12">
        <v>9</v>
      </c>
      <c r="F13" s="12">
        <v>6</v>
      </c>
      <c r="G13" s="12">
        <v>17</v>
      </c>
      <c r="H13" s="12">
        <v>14</v>
      </c>
      <c r="I13" s="12">
        <v>10</v>
      </c>
      <c r="J13" s="12">
        <v>18</v>
      </c>
      <c r="K13" s="12">
        <v>11</v>
      </c>
    </row>
    <row r="14" spans="1:11" x14ac:dyDescent="0.35">
      <c r="A14" s="17" t="s">
        <v>276</v>
      </c>
      <c r="B14" s="12">
        <v>4</v>
      </c>
      <c r="C14" s="12">
        <v>3</v>
      </c>
      <c r="D14" s="12">
        <v>5</v>
      </c>
      <c r="E14" s="12">
        <v>3</v>
      </c>
      <c r="F14" s="12">
        <v>2</v>
      </c>
      <c r="G14" s="12">
        <v>6</v>
      </c>
      <c r="H14" s="12">
        <v>3</v>
      </c>
      <c r="I14" s="12">
        <v>7</v>
      </c>
      <c r="J14" s="12">
        <v>7</v>
      </c>
      <c r="K14" s="12">
        <v>5</v>
      </c>
    </row>
    <row r="15" spans="1:11" x14ac:dyDescent="0.35">
      <c r="A15" s="17" t="s">
        <v>277</v>
      </c>
      <c r="B15" s="12">
        <v>0</v>
      </c>
      <c r="C15" s="12">
        <v>0</v>
      </c>
      <c r="D15" s="12">
        <v>0</v>
      </c>
      <c r="E15" s="12">
        <v>0</v>
      </c>
      <c r="F15" s="12">
        <v>0</v>
      </c>
      <c r="G15" s="12">
        <v>0</v>
      </c>
      <c r="H15" s="12">
        <v>0</v>
      </c>
      <c r="I15" s="12">
        <v>0</v>
      </c>
      <c r="J15" s="12">
        <v>0</v>
      </c>
      <c r="K15" s="12">
        <v>0</v>
      </c>
    </row>
    <row r="16" spans="1:11" x14ac:dyDescent="0.35">
      <c r="A16" s="17" t="s">
        <v>278</v>
      </c>
      <c r="B16" s="12">
        <v>0</v>
      </c>
      <c r="C16" s="12">
        <v>1</v>
      </c>
      <c r="D16" s="12">
        <v>0</v>
      </c>
      <c r="E16" s="12">
        <v>0</v>
      </c>
      <c r="F16" s="12">
        <v>0</v>
      </c>
      <c r="G16" s="12">
        <v>0</v>
      </c>
      <c r="H16" s="12">
        <v>0</v>
      </c>
      <c r="I16" s="12">
        <v>0</v>
      </c>
      <c r="J16" s="12">
        <v>0</v>
      </c>
      <c r="K16" s="12">
        <v>0</v>
      </c>
    </row>
    <row r="17" spans="1:11" x14ac:dyDescent="0.35">
      <c r="A17" s="17" t="s">
        <v>279</v>
      </c>
      <c r="B17" s="12">
        <v>3</v>
      </c>
      <c r="C17" s="12">
        <v>1</v>
      </c>
      <c r="D17" s="12">
        <v>1</v>
      </c>
      <c r="E17" s="12">
        <v>0</v>
      </c>
      <c r="F17" s="12">
        <v>0</v>
      </c>
      <c r="G17" s="12">
        <v>0</v>
      </c>
      <c r="H17" s="12">
        <v>1</v>
      </c>
      <c r="I17" s="12">
        <v>1</v>
      </c>
      <c r="J17" s="12">
        <v>2</v>
      </c>
      <c r="K17" s="12">
        <v>0</v>
      </c>
    </row>
    <row r="18" spans="1:11" x14ac:dyDescent="0.35">
      <c r="A18" s="16" t="s">
        <v>280</v>
      </c>
      <c r="B18" s="12">
        <v>122</v>
      </c>
      <c r="C18" s="12">
        <v>113</v>
      </c>
      <c r="D18" s="12">
        <v>108</v>
      </c>
      <c r="E18" s="12">
        <v>103</v>
      </c>
      <c r="F18" s="12">
        <v>94</v>
      </c>
      <c r="G18" s="12">
        <v>102</v>
      </c>
      <c r="H18" s="12">
        <v>106</v>
      </c>
      <c r="I18" s="12">
        <v>95</v>
      </c>
      <c r="J18" s="12">
        <v>125</v>
      </c>
      <c r="K18" s="12">
        <v>103</v>
      </c>
    </row>
    <row r="19" spans="1:11" x14ac:dyDescent="0.35">
      <c r="A19" s="17" t="s">
        <v>281</v>
      </c>
      <c r="B19" s="12">
        <v>6</v>
      </c>
      <c r="C19" s="12">
        <v>15</v>
      </c>
      <c r="D19" s="12">
        <v>13</v>
      </c>
      <c r="E19" s="12">
        <v>4</v>
      </c>
      <c r="F19" s="12">
        <v>8</v>
      </c>
      <c r="G19" s="12">
        <v>10</v>
      </c>
      <c r="H19" s="12">
        <v>6</v>
      </c>
      <c r="I19" s="12">
        <v>8</v>
      </c>
      <c r="J19" s="12">
        <v>10</v>
      </c>
      <c r="K19" s="12">
        <v>11</v>
      </c>
    </row>
    <row r="20" spans="1:11" x14ac:dyDescent="0.35">
      <c r="A20" s="17" t="s">
        <v>282</v>
      </c>
      <c r="B20" s="12">
        <v>3</v>
      </c>
      <c r="C20" s="12">
        <v>3</v>
      </c>
      <c r="D20" s="12">
        <v>4</v>
      </c>
      <c r="E20" s="12">
        <v>1</v>
      </c>
      <c r="F20" s="12">
        <v>1</v>
      </c>
      <c r="G20" s="12">
        <v>1</v>
      </c>
      <c r="H20" s="12">
        <v>1</v>
      </c>
      <c r="I20" s="12">
        <v>2</v>
      </c>
      <c r="J20" s="12">
        <v>2</v>
      </c>
      <c r="K20" s="12">
        <v>0</v>
      </c>
    </row>
    <row r="21" spans="1:11" x14ac:dyDescent="0.35">
      <c r="A21" s="17" t="s">
        <v>283</v>
      </c>
      <c r="B21" s="12">
        <v>18</v>
      </c>
      <c r="C21" s="12">
        <v>12</v>
      </c>
      <c r="D21" s="12">
        <v>15</v>
      </c>
      <c r="E21" s="12">
        <v>10</v>
      </c>
      <c r="F21" s="12">
        <v>14</v>
      </c>
      <c r="G21" s="12">
        <v>15</v>
      </c>
      <c r="H21" s="12">
        <v>8</v>
      </c>
      <c r="I21" s="12">
        <v>11</v>
      </c>
      <c r="J21" s="12">
        <v>9</v>
      </c>
      <c r="K21" s="12">
        <v>8</v>
      </c>
    </row>
    <row r="22" spans="1:11" x14ac:dyDescent="0.35">
      <c r="A22" s="17" t="s">
        <v>284</v>
      </c>
      <c r="B22" s="12">
        <v>73</v>
      </c>
      <c r="C22" s="12">
        <v>66</v>
      </c>
      <c r="D22" s="12">
        <v>64</v>
      </c>
      <c r="E22" s="12">
        <v>69</v>
      </c>
      <c r="F22" s="12">
        <v>52</v>
      </c>
      <c r="G22" s="12">
        <v>66</v>
      </c>
      <c r="H22" s="12">
        <v>62</v>
      </c>
      <c r="I22" s="12">
        <v>60</v>
      </c>
      <c r="J22" s="12">
        <v>85</v>
      </c>
      <c r="K22" s="12">
        <v>70</v>
      </c>
    </row>
    <row r="23" spans="1:11" x14ac:dyDescent="0.35">
      <c r="A23" s="17" t="s">
        <v>285</v>
      </c>
      <c r="B23" s="12">
        <v>0</v>
      </c>
      <c r="C23" s="12">
        <v>1</v>
      </c>
      <c r="D23" s="12">
        <v>1</v>
      </c>
      <c r="E23" s="12">
        <v>1</v>
      </c>
      <c r="F23" s="12">
        <v>2</v>
      </c>
      <c r="G23" s="12">
        <v>0</v>
      </c>
      <c r="H23" s="12">
        <v>4</v>
      </c>
      <c r="I23" s="12">
        <v>3</v>
      </c>
      <c r="J23" s="12">
        <v>0</v>
      </c>
      <c r="K23" s="12">
        <v>2</v>
      </c>
    </row>
    <row r="24" spans="1:11" x14ac:dyDescent="0.35">
      <c r="A24" s="17" t="s">
        <v>286</v>
      </c>
      <c r="B24" s="12">
        <v>11</v>
      </c>
      <c r="C24" s="12">
        <v>7</v>
      </c>
      <c r="D24" s="12">
        <v>3</v>
      </c>
      <c r="E24" s="12">
        <v>10</v>
      </c>
      <c r="F24" s="12">
        <v>9</v>
      </c>
      <c r="G24" s="12">
        <v>7</v>
      </c>
      <c r="H24" s="12">
        <v>14</v>
      </c>
      <c r="I24" s="12">
        <v>9</v>
      </c>
      <c r="J24" s="12">
        <v>9</v>
      </c>
      <c r="K24" s="12">
        <v>8</v>
      </c>
    </row>
    <row r="25" spans="1:11" x14ac:dyDescent="0.35">
      <c r="A25" s="17" t="s">
        <v>287</v>
      </c>
      <c r="B25" s="12">
        <v>3</v>
      </c>
      <c r="C25" s="12">
        <v>2</v>
      </c>
      <c r="D25" s="12">
        <v>3</v>
      </c>
      <c r="E25" s="12">
        <v>2</v>
      </c>
      <c r="F25" s="12">
        <v>6</v>
      </c>
      <c r="G25" s="12">
        <v>0</v>
      </c>
      <c r="H25" s="12">
        <v>2</v>
      </c>
      <c r="I25" s="12">
        <v>1</v>
      </c>
      <c r="J25" s="12">
        <v>2</v>
      </c>
      <c r="K25" s="12">
        <v>0</v>
      </c>
    </row>
    <row r="26" spans="1:11" x14ac:dyDescent="0.35">
      <c r="A26" s="17" t="s">
        <v>288</v>
      </c>
      <c r="B26" s="12">
        <v>8</v>
      </c>
      <c r="C26" s="12">
        <v>7</v>
      </c>
      <c r="D26" s="12">
        <v>5</v>
      </c>
      <c r="E26" s="12">
        <v>6</v>
      </c>
      <c r="F26" s="12">
        <v>2</v>
      </c>
      <c r="G26" s="12">
        <v>3</v>
      </c>
      <c r="H26" s="12">
        <v>9</v>
      </c>
      <c r="I26" s="12">
        <v>1</v>
      </c>
      <c r="J26" s="12">
        <v>8</v>
      </c>
      <c r="K26" s="12">
        <v>4</v>
      </c>
    </row>
    <row r="27" spans="1:11" x14ac:dyDescent="0.35">
      <c r="A27" s="16" t="s">
        <v>289</v>
      </c>
      <c r="B27" s="12">
        <v>3</v>
      </c>
      <c r="C27" s="12">
        <v>1</v>
      </c>
      <c r="D27" s="12">
        <v>8</v>
      </c>
      <c r="E27" s="12">
        <v>3</v>
      </c>
      <c r="F27" s="12">
        <v>6</v>
      </c>
      <c r="G27" s="12">
        <v>1</v>
      </c>
      <c r="H27" s="12">
        <v>2</v>
      </c>
      <c r="I27" s="12">
        <v>4</v>
      </c>
      <c r="J27" s="12">
        <v>2</v>
      </c>
      <c r="K27" s="12">
        <v>6</v>
      </c>
    </row>
    <row r="28" spans="1:11" x14ac:dyDescent="0.35">
      <c r="A28" s="17" t="s">
        <v>290</v>
      </c>
      <c r="B28" s="12">
        <v>2</v>
      </c>
      <c r="C28" s="12">
        <v>1</v>
      </c>
      <c r="D28" s="12">
        <v>2</v>
      </c>
      <c r="E28" s="12">
        <v>0</v>
      </c>
      <c r="F28" s="12">
        <v>2</v>
      </c>
      <c r="G28" s="12">
        <v>0</v>
      </c>
      <c r="H28" s="12">
        <v>0</v>
      </c>
      <c r="I28" s="12">
        <v>3</v>
      </c>
      <c r="J28" s="12">
        <v>1</v>
      </c>
      <c r="K28" s="12">
        <v>2</v>
      </c>
    </row>
    <row r="29" spans="1:11" x14ac:dyDescent="0.35">
      <c r="A29" s="17" t="s">
        <v>291</v>
      </c>
      <c r="B29" s="12">
        <v>0</v>
      </c>
      <c r="C29" s="12">
        <v>0</v>
      </c>
      <c r="D29" s="12">
        <v>1</v>
      </c>
      <c r="E29" s="12">
        <v>0</v>
      </c>
      <c r="F29" s="12">
        <v>0</v>
      </c>
      <c r="G29" s="12">
        <v>0</v>
      </c>
      <c r="H29" s="12">
        <v>1</v>
      </c>
      <c r="I29" s="12">
        <v>0</v>
      </c>
      <c r="J29" s="12">
        <v>0</v>
      </c>
      <c r="K29" s="12">
        <v>1</v>
      </c>
    </row>
    <row r="30" spans="1:11" x14ac:dyDescent="0.35">
      <c r="A30" s="17" t="s">
        <v>292</v>
      </c>
      <c r="B30" s="12">
        <v>0</v>
      </c>
      <c r="C30" s="12">
        <v>0</v>
      </c>
      <c r="D30" s="12">
        <v>0</v>
      </c>
      <c r="E30" s="12">
        <v>0</v>
      </c>
      <c r="F30" s="12">
        <v>0</v>
      </c>
      <c r="G30" s="12">
        <v>0</v>
      </c>
      <c r="H30" s="12">
        <v>0</v>
      </c>
      <c r="I30" s="12">
        <v>0</v>
      </c>
      <c r="J30" s="12">
        <v>0</v>
      </c>
      <c r="K30" s="12">
        <v>0</v>
      </c>
    </row>
    <row r="31" spans="1:11" x14ac:dyDescent="0.35">
      <c r="A31" s="17" t="s">
        <v>293</v>
      </c>
      <c r="B31" s="12">
        <v>1</v>
      </c>
      <c r="C31" s="12">
        <v>0</v>
      </c>
      <c r="D31" s="12">
        <v>5</v>
      </c>
      <c r="E31" s="12">
        <v>3</v>
      </c>
      <c r="F31" s="12">
        <v>1</v>
      </c>
      <c r="G31" s="12">
        <v>1</v>
      </c>
      <c r="H31" s="12">
        <v>0</v>
      </c>
      <c r="I31" s="12">
        <v>0</v>
      </c>
      <c r="J31" s="12">
        <v>1</v>
      </c>
      <c r="K31" s="12">
        <v>2</v>
      </c>
    </row>
    <row r="32" spans="1:11" x14ac:dyDescent="0.35">
      <c r="A32" s="17" t="s">
        <v>294</v>
      </c>
      <c r="B32" s="12">
        <v>0</v>
      </c>
      <c r="C32" s="12">
        <v>0</v>
      </c>
      <c r="D32" s="12">
        <v>0</v>
      </c>
      <c r="E32" s="12">
        <v>0</v>
      </c>
      <c r="F32" s="12">
        <v>3</v>
      </c>
      <c r="G32" s="12">
        <v>0</v>
      </c>
      <c r="H32" s="12">
        <v>1</v>
      </c>
      <c r="I32" s="12">
        <v>0</v>
      </c>
      <c r="J32" s="12">
        <v>0</v>
      </c>
      <c r="K32" s="12">
        <v>1</v>
      </c>
    </row>
    <row r="33" spans="1:11" x14ac:dyDescent="0.35">
      <c r="A33" s="17" t="s">
        <v>295</v>
      </c>
      <c r="B33" s="12">
        <v>0</v>
      </c>
      <c r="C33" s="12">
        <v>0</v>
      </c>
      <c r="D33" s="12">
        <v>0</v>
      </c>
      <c r="E33" s="12">
        <v>0</v>
      </c>
      <c r="F33" s="12">
        <v>0</v>
      </c>
      <c r="G33" s="12">
        <v>0</v>
      </c>
      <c r="H33" s="12">
        <v>0</v>
      </c>
      <c r="I33" s="12">
        <v>1</v>
      </c>
      <c r="J33" s="12">
        <v>0</v>
      </c>
      <c r="K33" s="12">
        <v>0</v>
      </c>
    </row>
    <row r="34" spans="1:11" x14ac:dyDescent="0.35">
      <c r="A34" s="16" t="s">
        <v>296</v>
      </c>
      <c r="B34" s="12">
        <v>15</v>
      </c>
      <c r="C34" s="12">
        <v>11</v>
      </c>
      <c r="D34" s="12">
        <v>18</v>
      </c>
      <c r="E34" s="12">
        <v>15</v>
      </c>
      <c r="F34" s="12">
        <v>12</v>
      </c>
      <c r="G34" s="12">
        <v>16</v>
      </c>
      <c r="H34" s="12">
        <v>16</v>
      </c>
      <c r="I34" s="12">
        <v>5</v>
      </c>
      <c r="J34" s="12">
        <v>7</v>
      </c>
      <c r="K34" s="12">
        <v>11</v>
      </c>
    </row>
    <row r="35" spans="1:11" x14ac:dyDescent="0.35">
      <c r="A35" s="17" t="s">
        <v>297</v>
      </c>
      <c r="B35" s="12">
        <v>2</v>
      </c>
      <c r="C35" s="12">
        <v>1</v>
      </c>
      <c r="D35" s="12">
        <v>1</v>
      </c>
      <c r="E35" s="12">
        <v>2</v>
      </c>
      <c r="F35" s="12">
        <v>1</v>
      </c>
      <c r="G35" s="12">
        <v>0</v>
      </c>
      <c r="H35" s="12">
        <v>1</v>
      </c>
      <c r="I35" s="12">
        <v>0</v>
      </c>
      <c r="J35" s="12">
        <v>0</v>
      </c>
      <c r="K35" s="12">
        <v>0</v>
      </c>
    </row>
    <row r="36" spans="1:11" x14ac:dyDescent="0.35">
      <c r="A36" s="17" t="s">
        <v>298</v>
      </c>
      <c r="B36" s="12">
        <v>0</v>
      </c>
      <c r="C36" s="12">
        <v>2</v>
      </c>
      <c r="D36" s="12">
        <v>1</v>
      </c>
      <c r="E36" s="12">
        <v>0</v>
      </c>
      <c r="F36" s="12">
        <v>1</v>
      </c>
      <c r="G36" s="12">
        <v>1</v>
      </c>
      <c r="H36" s="12">
        <v>1</v>
      </c>
      <c r="I36" s="12">
        <v>1</v>
      </c>
      <c r="J36" s="12">
        <v>1</v>
      </c>
      <c r="K36" s="12">
        <v>0</v>
      </c>
    </row>
    <row r="37" spans="1:11" x14ac:dyDescent="0.35">
      <c r="A37" s="17" t="s">
        <v>299</v>
      </c>
      <c r="B37" s="12">
        <v>1</v>
      </c>
      <c r="C37" s="12">
        <v>2</v>
      </c>
      <c r="D37" s="12">
        <v>0</v>
      </c>
      <c r="E37" s="12">
        <v>3</v>
      </c>
      <c r="F37" s="12">
        <v>0</v>
      </c>
      <c r="G37" s="12">
        <v>4</v>
      </c>
      <c r="H37" s="12">
        <v>2</v>
      </c>
      <c r="I37" s="12">
        <v>1</v>
      </c>
      <c r="J37" s="12">
        <v>0</v>
      </c>
      <c r="K37" s="12">
        <v>2</v>
      </c>
    </row>
    <row r="38" spans="1:11" x14ac:dyDescent="0.35">
      <c r="A38" s="17" t="s">
        <v>300</v>
      </c>
      <c r="B38" s="12">
        <v>4</v>
      </c>
      <c r="C38" s="12">
        <v>1</v>
      </c>
      <c r="D38" s="12">
        <v>2</v>
      </c>
      <c r="E38" s="12">
        <v>1</v>
      </c>
      <c r="F38" s="12">
        <v>2</v>
      </c>
      <c r="G38" s="12">
        <v>2</v>
      </c>
      <c r="H38" s="12">
        <v>1</v>
      </c>
      <c r="I38" s="12">
        <v>1</v>
      </c>
      <c r="J38" s="12">
        <v>2</v>
      </c>
      <c r="K38" s="12">
        <v>3</v>
      </c>
    </row>
    <row r="39" spans="1:11" x14ac:dyDescent="0.35">
      <c r="A39" s="17" t="s">
        <v>301</v>
      </c>
      <c r="B39" s="12">
        <v>0</v>
      </c>
      <c r="C39" s="12">
        <v>0</v>
      </c>
      <c r="D39" s="12">
        <v>0</v>
      </c>
      <c r="E39" s="12">
        <v>0</v>
      </c>
      <c r="F39" s="12">
        <v>0</v>
      </c>
      <c r="G39" s="12">
        <v>0</v>
      </c>
      <c r="H39" s="12">
        <v>0</v>
      </c>
      <c r="I39" s="12">
        <v>0</v>
      </c>
      <c r="J39" s="12">
        <v>0</v>
      </c>
      <c r="K39" s="12">
        <v>0</v>
      </c>
    </row>
    <row r="40" spans="1:11" x14ac:dyDescent="0.35">
      <c r="A40" s="17" t="s">
        <v>302</v>
      </c>
      <c r="B40" s="12">
        <v>6</v>
      </c>
      <c r="C40" s="12">
        <v>1</v>
      </c>
      <c r="D40" s="12">
        <v>10</v>
      </c>
      <c r="E40" s="12">
        <v>7</v>
      </c>
      <c r="F40" s="12">
        <v>1</v>
      </c>
      <c r="G40" s="12">
        <v>8</v>
      </c>
      <c r="H40" s="12">
        <v>8</v>
      </c>
      <c r="I40" s="12">
        <v>1</v>
      </c>
      <c r="J40" s="12">
        <v>4</v>
      </c>
      <c r="K40" s="12">
        <v>4</v>
      </c>
    </row>
    <row r="41" spans="1:11" x14ac:dyDescent="0.35">
      <c r="A41" s="17" t="s">
        <v>303</v>
      </c>
      <c r="B41" s="12">
        <v>2</v>
      </c>
      <c r="C41" s="12">
        <v>4</v>
      </c>
      <c r="D41" s="12">
        <v>4</v>
      </c>
      <c r="E41" s="12">
        <v>2</v>
      </c>
      <c r="F41" s="12">
        <v>7</v>
      </c>
      <c r="G41" s="12">
        <v>1</v>
      </c>
      <c r="H41" s="12">
        <v>3</v>
      </c>
      <c r="I41" s="12">
        <v>1</v>
      </c>
      <c r="J41" s="12">
        <v>0</v>
      </c>
      <c r="K41" s="12">
        <v>2</v>
      </c>
    </row>
    <row r="42" spans="1:11" x14ac:dyDescent="0.35">
      <c r="A42" s="16" t="s">
        <v>304</v>
      </c>
      <c r="B42" s="12">
        <v>3</v>
      </c>
      <c r="C42" s="12">
        <v>0</v>
      </c>
      <c r="D42" s="12">
        <v>2</v>
      </c>
      <c r="E42" s="12">
        <v>0</v>
      </c>
      <c r="F42" s="12">
        <v>5</v>
      </c>
      <c r="G42" s="12">
        <v>2</v>
      </c>
      <c r="H42" s="12">
        <v>2</v>
      </c>
      <c r="I42" s="12">
        <v>0</v>
      </c>
      <c r="J42" s="12">
        <v>1</v>
      </c>
      <c r="K42" s="12">
        <v>1</v>
      </c>
    </row>
    <row r="43" spans="1:11" x14ac:dyDescent="0.35">
      <c r="A43" s="17" t="s">
        <v>305</v>
      </c>
      <c r="B43" s="12">
        <v>0</v>
      </c>
      <c r="C43" s="12">
        <v>0</v>
      </c>
      <c r="D43" s="12">
        <v>0</v>
      </c>
      <c r="E43" s="12">
        <v>0</v>
      </c>
      <c r="F43" s="12">
        <v>2</v>
      </c>
      <c r="G43" s="12">
        <v>0</v>
      </c>
      <c r="H43" s="12">
        <v>0</v>
      </c>
      <c r="I43" s="12">
        <v>0</v>
      </c>
      <c r="J43" s="12">
        <v>0</v>
      </c>
      <c r="K43" s="12">
        <v>0</v>
      </c>
    </row>
    <row r="44" spans="1:11" x14ac:dyDescent="0.35">
      <c r="A44" s="17" t="s">
        <v>306</v>
      </c>
      <c r="B44" s="12">
        <v>1</v>
      </c>
      <c r="C44" s="12">
        <v>0</v>
      </c>
      <c r="D44" s="12">
        <v>0</v>
      </c>
      <c r="E44" s="12">
        <v>0</v>
      </c>
      <c r="F44" s="12">
        <v>3</v>
      </c>
      <c r="G44" s="12">
        <v>2</v>
      </c>
      <c r="H44" s="12">
        <v>1</v>
      </c>
      <c r="I44" s="12">
        <v>0</v>
      </c>
      <c r="J44" s="12">
        <v>1</v>
      </c>
      <c r="K44" s="12">
        <v>0</v>
      </c>
    </row>
    <row r="45" spans="1:11" x14ac:dyDescent="0.35">
      <c r="A45" s="17" t="s">
        <v>307</v>
      </c>
      <c r="B45" s="12">
        <v>2</v>
      </c>
      <c r="C45" s="12">
        <v>0</v>
      </c>
      <c r="D45" s="12">
        <v>2</v>
      </c>
      <c r="E45" s="12">
        <v>0</v>
      </c>
      <c r="F45" s="12">
        <v>0</v>
      </c>
      <c r="G45" s="12">
        <v>0</v>
      </c>
      <c r="H45" s="12">
        <v>1</v>
      </c>
      <c r="I45" s="12">
        <v>0</v>
      </c>
      <c r="J45" s="12">
        <v>0</v>
      </c>
      <c r="K45" s="12">
        <v>1</v>
      </c>
    </row>
    <row r="46" spans="1:11" x14ac:dyDescent="0.35">
      <c r="A46" s="17" t="s">
        <v>308</v>
      </c>
      <c r="B46" s="12">
        <v>0</v>
      </c>
      <c r="C46" s="12">
        <v>0</v>
      </c>
      <c r="D46" s="12">
        <v>0</v>
      </c>
      <c r="E46" s="12">
        <v>0</v>
      </c>
      <c r="F46" s="12">
        <v>0</v>
      </c>
      <c r="G46" s="12">
        <v>0</v>
      </c>
      <c r="H46" s="12">
        <v>0</v>
      </c>
      <c r="I46" s="12">
        <v>0</v>
      </c>
      <c r="J46" s="12">
        <v>0</v>
      </c>
      <c r="K46" s="12">
        <v>0</v>
      </c>
    </row>
    <row r="47" spans="1:11" x14ac:dyDescent="0.35">
      <c r="A47" s="16" t="s">
        <v>309</v>
      </c>
      <c r="B47" s="12">
        <v>7</v>
      </c>
      <c r="C47" s="12">
        <v>7</v>
      </c>
      <c r="D47" s="12">
        <v>7</v>
      </c>
      <c r="E47" s="12">
        <v>13</v>
      </c>
      <c r="F47" s="12">
        <v>5</v>
      </c>
      <c r="G47" s="12">
        <v>5</v>
      </c>
      <c r="H47" s="12">
        <v>10</v>
      </c>
      <c r="I47" s="12">
        <v>4</v>
      </c>
      <c r="J47" s="12">
        <v>4</v>
      </c>
      <c r="K47" s="12">
        <v>12</v>
      </c>
    </row>
    <row r="48" spans="1:11" x14ac:dyDescent="0.35">
      <c r="A48" s="17" t="s">
        <v>310</v>
      </c>
      <c r="B48" s="12">
        <v>3</v>
      </c>
      <c r="C48" s="12">
        <v>1</v>
      </c>
      <c r="D48" s="12">
        <v>3</v>
      </c>
      <c r="E48" s="12">
        <v>2</v>
      </c>
      <c r="F48" s="12">
        <v>2</v>
      </c>
      <c r="G48" s="12">
        <v>1</v>
      </c>
      <c r="H48" s="12">
        <v>4</v>
      </c>
      <c r="I48" s="12">
        <v>0</v>
      </c>
      <c r="J48" s="12">
        <v>0</v>
      </c>
      <c r="K48" s="12">
        <v>4</v>
      </c>
    </row>
    <row r="49" spans="1:11" x14ac:dyDescent="0.35">
      <c r="A49" s="17" t="s">
        <v>311</v>
      </c>
      <c r="B49" s="12">
        <v>2</v>
      </c>
      <c r="C49" s="12">
        <v>5</v>
      </c>
      <c r="D49" s="12">
        <v>0</v>
      </c>
      <c r="E49" s="12">
        <v>9</v>
      </c>
      <c r="F49" s="12">
        <v>3</v>
      </c>
      <c r="G49" s="12">
        <v>3</v>
      </c>
      <c r="H49" s="12">
        <v>4</v>
      </c>
      <c r="I49" s="12">
        <v>2</v>
      </c>
      <c r="J49" s="12">
        <v>2</v>
      </c>
      <c r="K49" s="12">
        <v>6</v>
      </c>
    </row>
    <row r="50" spans="1:11" x14ac:dyDescent="0.35">
      <c r="A50" s="17" t="s">
        <v>312</v>
      </c>
      <c r="B50" s="12">
        <v>2</v>
      </c>
      <c r="C50" s="12">
        <v>1</v>
      </c>
      <c r="D50" s="12">
        <v>4</v>
      </c>
      <c r="E50" s="12">
        <v>2</v>
      </c>
      <c r="F50" s="12">
        <v>0</v>
      </c>
      <c r="G50" s="12">
        <v>1</v>
      </c>
      <c r="H50" s="12">
        <v>2</v>
      </c>
      <c r="I50" s="12">
        <v>2</v>
      </c>
      <c r="J50" s="12">
        <v>2</v>
      </c>
      <c r="K50" s="12">
        <v>2</v>
      </c>
    </row>
    <row r="51" spans="1:11" x14ac:dyDescent="0.35">
      <c r="A51" s="16" t="s">
        <v>313</v>
      </c>
      <c r="B51" s="12">
        <v>20</v>
      </c>
      <c r="C51" s="12">
        <v>34</v>
      </c>
      <c r="D51" s="12">
        <v>35</v>
      </c>
      <c r="E51" s="12">
        <v>30</v>
      </c>
      <c r="F51" s="12">
        <v>17</v>
      </c>
      <c r="G51" s="12">
        <v>23</v>
      </c>
      <c r="H51" s="12">
        <v>30</v>
      </c>
      <c r="I51" s="12">
        <v>19</v>
      </c>
      <c r="J51" s="12">
        <v>27</v>
      </c>
      <c r="K51" s="12">
        <v>28</v>
      </c>
    </row>
    <row r="52" spans="1:11" x14ac:dyDescent="0.35">
      <c r="A52" s="17" t="s">
        <v>314</v>
      </c>
      <c r="B52" s="12">
        <v>14</v>
      </c>
      <c r="C52" s="12">
        <v>28</v>
      </c>
      <c r="D52" s="12">
        <v>31</v>
      </c>
      <c r="E52" s="12">
        <v>23</v>
      </c>
      <c r="F52" s="12">
        <v>15</v>
      </c>
      <c r="G52" s="12">
        <v>18</v>
      </c>
      <c r="H52" s="12">
        <v>24</v>
      </c>
      <c r="I52" s="12">
        <v>16</v>
      </c>
      <c r="J52" s="12">
        <v>20</v>
      </c>
      <c r="K52" s="12">
        <v>22</v>
      </c>
    </row>
    <row r="53" spans="1:11" x14ac:dyDescent="0.35">
      <c r="A53" s="17" t="s">
        <v>315</v>
      </c>
      <c r="B53" s="12">
        <v>0</v>
      </c>
      <c r="C53" s="12">
        <v>3</v>
      </c>
      <c r="D53" s="12">
        <v>4</v>
      </c>
      <c r="E53" s="12">
        <v>5</v>
      </c>
      <c r="F53" s="12">
        <v>2</v>
      </c>
      <c r="G53" s="12">
        <v>4</v>
      </c>
      <c r="H53" s="12">
        <v>3</v>
      </c>
      <c r="I53" s="12">
        <v>2</v>
      </c>
      <c r="J53" s="12">
        <v>6</v>
      </c>
      <c r="K53" s="12">
        <v>3</v>
      </c>
    </row>
    <row r="54" spans="1:11" x14ac:dyDescent="0.35">
      <c r="A54" s="17" t="s">
        <v>316</v>
      </c>
      <c r="B54" s="12">
        <v>6</v>
      </c>
      <c r="C54" s="12">
        <v>3</v>
      </c>
      <c r="D54" s="12">
        <v>0</v>
      </c>
      <c r="E54" s="12">
        <v>2</v>
      </c>
      <c r="F54" s="12">
        <v>0</v>
      </c>
      <c r="G54" s="12">
        <v>1</v>
      </c>
      <c r="H54" s="12">
        <v>3</v>
      </c>
      <c r="I54" s="12">
        <v>1</v>
      </c>
      <c r="J54" s="12">
        <v>1</v>
      </c>
      <c r="K54" s="12">
        <v>3</v>
      </c>
    </row>
    <row r="55" spans="1:11" x14ac:dyDescent="0.35">
      <c r="A55" s="16" t="s">
        <v>317</v>
      </c>
      <c r="B55" s="12">
        <v>9</v>
      </c>
      <c r="C55" s="12">
        <v>13</v>
      </c>
      <c r="D55" s="12">
        <v>15</v>
      </c>
      <c r="E55" s="12">
        <v>10</v>
      </c>
      <c r="F55" s="12">
        <v>9</v>
      </c>
      <c r="G55" s="12">
        <v>4</v>
      </c>
      <c r="H55" s="12">
        <v>12</v>
      </c>
      <c r="I55" s="12">
        <v>8</v>
      </c>
      <c r="J55" s="12">
        <v>7</v>
      </c>
      <c r="K55" s="12">
        <v>7</v>
      </c>
    </row>
    <row r="56" spans="1:11" x14ac:dyDescent="0.35">
      <c r="A56" s="17" t="s">
        <v>318</v>
      </c>
      <c r="B56" s="12">
        <v>6</v>
      </c>
      <c r="C56" s="12">
        <v>5</v>
      </c>
      <c r="D56" s="12">
        <v>8</v>
      </c>
      <c r="E56" s="12">
        <v>6</v>
      </c>
      <c r="F56" s="12">
        <v>5</v>
      </c>
      <c r="G56" s="12">
        <v>2</v>
      </c>
      <c r="H56" s="12">
        <v>7</v>
      </c>
      <c r="I56" s="12">
        <v>5</v>
      </c>
      <c r="J56" s="12">
        <v>5</v>
      </c>
      <c r="K56" s="12">
        <v>5</v>
      </c>
    </row>
    <row r="57" spans="1:11" x14ac:dyDescent="0.35">
      <c r="A57" s="17" t="s">
        <v>319</v>
      </c>
      <c r="B57" s="12">
        <v>1</v>
      </c>
      <c r="C57" s="12">
        <v>1</v>
      </c>
      <c r="D57" s="12">
        <v>1</v>
      </c>
      <c r="E57" s="12">
        <v>0</v>
      </c>
      <c r="F57" s="12">
        <v>4</v>
      </c>
      <c r="G57" s="12">
        <v>2</v>
      </c>
      <c r="H57" s="12">
        <v>2</v>
      </c>
      <c r="I57" s="12">
        <v>2</v>
      </c>
      <c r="J57" s="12">
        <v>0</v>
      </c>
      <c r="K57" s="12">
        <v>0</v>
      </c>
    </row>
    <row r="58" spans="1:11" x14ac:dyDescent="0.35">
      <c r="A58" s="17" t="s">
        <v>320</v>
      </c>
      <c r="B58" s="12">
        <v>0</v>
      </c>
      <c r="C58" s="12">
        <v>0</v>
      </c>
      <c r="D58" s="12">
        <v>0</v>
      </c>
      <c r="E58" s="12">
        <v>0</v>
      </c>
      <c r="F58" s="12">
        <v>0</v>
      </c>
      <c r="G58" s="12">
        <v>0</v>
      </c>
      <c r="H58" s="12">
        <v>1</v>
      </c>
      <c r="I58" s="12">
        <v>0</v>
      </c>
      <c r="J58" s="12">
        <v>0</v>
      </c>
      <c r="K58" s="12">
        <v>0</v>
      </c>
    </row>
    <row r="59" spans="1:11" x14ac:dyDescent="0.35">
      <c r="A59" s="17" t="s">
        <v>321</v>
      </c>
      <c r="B59" s="12">
        <v>2</v>
      </c>
      <c r="C59" s="12">
        <v>7</v>
      </c>
      <c r="D59" s="12">
        <v>6</v>
      </c>
      <c r="E59" s="12">
        <v>4</v>
      </c>
      <c r="F59" s="12">
        <v>0</v>
      </c>
      <c r="G59" s="12">
        <v>0</v>
      </c>
      <c r="H59" s="12">
        <v>1</v>
      </c>
      <c r="I59" s="12">
        <v>1</v>
      </c>
      <c r="J59" s="12">
        <v>2</v>
      </c>
      <c r="K59" s="12">
        <v>2</v>
      </c>
    </row>
    <row r="60" spans="1:11" x14ac:dyDescent="0.35">
      <c r="A60" s="17" t="s">
        <v>322</v>
      </c>
      <c r="B60" s="12">
        <v>0</v>
      </c>
      <c r="C60" s="12">
        <v>0</v>
      </c>
      <c r="D60" s="12">
        <v>0</v>
      </c>
      <c r="E60" s="12">
        <v>0</v>
      </c>
      <c r="F60" s="12">
        <v>0</v>
      </c>
      <c r="G60" s="12">
        <v>0</v>
      </c>
      <c r="H60" s="12">
        <v>1</v>
      </c>
      <c r="I60" s="12">
        <v>0</v>
      </c>
      <c r="J60" s="12">
        <v>0</v>
      </c>
      <c r="K60" s="12">
        <v>0</v>
      </c>
    </row>
    <row r="61" spans="1:11" x14ac:dyDescent="0.35">
      <c r="A61" s="16" t="s">
        <v>323</v>
      </c>
      <c r="B61" s="12">
        <v>0</v>
      </c>
      <c r="C61" s="12">
        <v>0</v>
      </c>
      <c r="D61" s="12">
        <v>0</v>
      </c>
      <c r="E61" s="12">
        <v>3</v>
      </c>
      <c r="F61" s="12">
        <v>0</v>
      </c>
      <c r="G61" s="12">
        <v>2</v>
      </c>
      <c r="H61" s="12">
        <v>0</v>
      </c>
      <c r="I61" s="12">
        <v>0</v>
      </c>
      <c r="J61" s="12">
        <v>0</v>
      </c>
      <c r="K61" s="12">
        <v>0</v>
      </c>
    </row>
    <row r="62" spans="1:11" x14ac:dyDescent="0.35">
      <c r="A62" s="17" t="s">
        <v>324</v>
      </c>
      <c r="B62" s="12">
        <v>0</v>
      </c>
      <c r="C62" s="12">
        <v>0</v>
      </c>
      <c r="D62" s="12">
        <v>0</v>
      </c>
      <c r="E62" s="12">
        <v>0</v>
      </c>
      <c r="F62" s="12">
        <v>0</v>
      </c>
      <c r="G62" s="12">
        <v>0</v>
      </c>
      <c r="H62" s="12">
        <v>0</v>
      </c>
      <c r="I62" s="12">
        <v>0</v>
      </c>
      <c r="J62" s="12">
        <v>0</v>
      </c>
      <c r="K62" s="12">
        <v>0</v>
      </c>
    </row>
    <row r="63" spans="1:11" x14ac:dyDescent="0.35">
      <c r="A63" s="17" t="s">
        <v>325</v>
      </c>
      <c r="B63" s="12">
        <v>0</v>
      </c>
      <c r="C63" s="12">
        <v>0</v>
      </c>
      <c r="D63" s="12">
        <v>0</v>
      </c>
      <c r="E63" s="12">
        <v>3</v>
      </c>
      <c r="F63" s="12">
        <v>0</v>
      </c>
      <c r="G63" s="12">
        <v>2</v>
      </c>
      <c r="H63" s="12">
        <v>0</v>
      </c>
      <c r="I63" s="12">
        <v>0</v>
      </c>
      <c r="J63" s="12">
        <v>0</v>
      </c>
      <c r="K63" s="12">
        <v>0</v>
      </c>
    </row>
    <row r="64" spans="1:11" x14ac:dyDescent="0.35">
      <c r="A64" s="14" t="s">
        <v>139</v>
      </c>
      <c r="B64" s="12">
        <v>198</v>
      </c>
      <c r="C64" s="12">
        <v>194</v>
      </c>
      <c r="D64" s="12">
        <v>213</v>
      </c>
      <c r="E64" s="12">
        <v>191</v>
      </c>
      <c r="F64" s="12">
        <v>160</v>
      </c>
      <c r="G64" s="12">
        <v>179</v>
      </c>
      <c r="H64" s="12">
        <v>199</v>
      </c>
      <c r="I64" s="12">
        <v>157</v>
      </c>
      <c r="J64" s="12">
        <v>204</v>
      </c>
      <c r="K64" s="12">
        <v>191</v>
      </c>
    </row>
  </sheetData>
  <hyperlinks>
    <hyperlink ref="A2" location="'Cover page'!A1" display="Data notes apply to this table. Click here to see notes or return to cover page." xr:uid="{8E5E09F8-69EA-402E-A484-C892C518D8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B1B6-41C9-40B6-A896-007048219138}">
  <dimension ref="A1:K64"/>
  <sheetViews>
    <sheetView zoomScaleNormal="100" workbookViewId="0"/>
  </sheetViews>
  <sheetFormatPr defaultRowHeight="14.5" x14ac:dyDescent="0.35"/>
  <cols>
    <col min="1" max="1" width="53.816406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page'!$A$34</f>
        <v>Table 5.1. Fatalities (count) by Agency (TOOCS Sub major group), 10 years (calendar) to 2023</v>
      </c>
    </row>
    <row r="2" spans="1:11" ht="15" thickTop="1" x14ac:dyDescent="0.35">
      <c r="A2" s="10" t="s">
        <v>18</v>
      </c>
    </row>
    <row r="3" spans="1:11" hidden="1" x14ac:dyDescent="0.35"/>
    <row r="4" spans="1:11" hidden="1" x14ac:dyDescent="0.35">
      <c r="A4" s="1" t="s">
        <v>19</v>
      </c>
      <c r="B4" t="s" vm="1">
        <v>20</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270</v>
      </c>
      <c r="B8" s="13">
        <v>15</v>
      </c>
      <c r="C8" s="13">
        <v>18</v>
      </c>
      <c r="D8" s="13">
        <v>11</v>
      </c>
      <c r="E8" s="13">
        <v>11</v>
      </c>
      <c r="F8" s="13">
        <v>17</v>
      </c>
      <c r="G8" s="13">
        <v>19</v>
      </c>
      <c r="H8" s="13">
        <v>21</v>
      </c>
      <c r="I8" s="13">
        <v>16</v>
      </c>
      <c r="J8" s="13">
        <v>23</v>
      </c>
      <c r="K8" s="13">
        <v>17</v>
      </c>
    </row>
    <row r="9" spans="1:11" x14ac:dyDescent="0.35">
      <c r="A9" s="17" t="s">
        <v>271</v>
      </c>
      <c r="B9" s="13">
        <v>0</v>
      </c>
      <c r="C9" s="13">
        <v>0</v>
      </c>
      <c r="D9" s="13">
        <v>2</v>
      </c>
      <c r="E9" s="13">
        <v>1</v>
      </c>
      <c r="F9" s="13">
        <v>1</v>
      </c>
      <c r="G9" s="13">
        <v>1</v>
      </c>
      <c r="H9" s="13">
        <v>2</v>
      </c>
      <c r="I9" s="13">
        <v>1</v>
      </c>
      <c r="J9" s="13">
        <v>2</v>
      </c>
      <c r="K9" s="13">
        <v>0</v>
      </c>
    </row>
    <row r="10" spans="1:11" x14ac:dyDescent="0.35">
      <c r="A10" s="17" t="s">
        <v>272</v>
      </c>
      <c r="B10" s="13">
        <v>2</v>
      </c>
      <c r="C10" s="13">
        <v>0</v>
      </c>
      <c r="D10" s="13">
        <v>0</v>
      </c>
      <c r="E10" s="13">
        <v>0</v>
      </c>
      <c r="F10" s="13">
        <v>1</v>
      </c>
      <c r="G10" s="13">
        <v>1</v>
      </c>
      <c r="H10" s="13">
        <v>1</v>
      </c>
      <c r="I10" s="13">
        <v>3</v>
      </c>
      <c r="J10" s="13">
        <v>3</v>
      </c>
      <c r="K10" s="13">
        <v>1</v>
      </c>
    </row>
    <row r="11" spans="1:11" x14ac:dyDescent="0.35">
      <c r="A11" s="17" t="s">
        <v>273</v>
      </c>
      <c r="B11" s="13">
        <v>0</v>
      </c>
      <c r="C11" s="13">
        <v>1</v>
      </c>
      <c r="D11" s="13">
        <v>0</v>
      </c>
      <c r="E11" s="13">
        <v>0</v>
      </c>
      <c r="F11" s="13">
        <v>0</v>
      </c>
      <c r="G11" s="13">
        <v>0</v>
      </c>
      <c r="H11" s="13">
        <v>0</v>
      </c>
      <c r="I11" s="13">
        <v>0</v>
      </c>
      <c r="J11" s="13">
        <v>0</v>
      </c>
      <c r="K11" s="13">
        <v>0</v>
      </c>
    </row>
    <row r="12" spans="1:11" x14ac:dyDescent="0.35">
      <c r="A12" s="17" t="s">
        <v>274</v>
      </c>
      <c r="B12" s="13">
        <v>0</v>
      </c>
      <c r="C12" s="13">
        <v>0</v>
      </c>
      <c r="D12" s="13">
        <v>1</v>
      </c>
      <c r="E12" s="13">
        <v>1</v>
      </c>
      <c r="F12" s="13">
        <v>0</v>
      </c>
      <c r="G12" s="13">
        <v>0</v>
      </c>
      <c r="H12" s="13">
        <v>2</v>
      </c>
      <c r="I12" s="13">
        <v>0</v>
      </c>
      <c r="J12" s="13">
        <v>0</v>
      </c>
      <c r="K12" s="13">
        <v>2</v>
      </c>
    </row>
    <row r="13" spans="1:11" x14ac:dyDescent="0.35">
      <c r="A13" s="17" t="s">
        <v>275</v>
      </c>
      <c r="B13" s="13">
        <v>6</v>
      </c>
      <c r="C13" s="13">
        <v>10</v>
      </c>
      <c r="D13" s="13">
        <v>2</v>
      </c>
      <c r="E13" s="13">
        <v>6</v>
      </c>
      <c r="F13" s="13">
        <v>11</v>
      </c>
      <c r="G13" s="13">
        <v>8</v>
      </c>
      <c r="H13" s="13">
        <v>9</v>
      </c>
      <c r="I13" s="13">
        <v>5</v>
      </c>
      <c r="J13" s="13">
        <v>8</v>
      </c>
      <c r="K13" s="13">
        <v>7</v>
      </c>
    </row>
    <row r="14" spans="1:11" x14ac:dyDescent="0.35">
      <c r="A14" s="17" t="s">
        <v>276</v>
      </c>
      <c r="B14" s="13">
        <v>3</v>
      </c>
      <c r="C14" s="13">
        <v>5</v>
      </c>
      <c r="D14" s="13">
        <v>6</v>
      </c>
      <c r="E14" s="13">
        <v>3</v>
      </c>
      <c r="F14" s="13">
        <v>4</v>
      </c>
      <c r="G14" s="13">
        <v>8</v>
      </c>
      <c r="H14" s="13">
        <v>6</v>
      </c>
      <c r="I14" s="13">
        <v>7</v>
      </c>
      <c r="J14" s="13">
        <v>9</v>
      </c>
      <c r="K14" s="13">
        <v>7</v>
      </c>
    </row>
    <row r="15" spans="1:11" x14ac:dyDescent="0.35">
      <c r="A15" s="17" t="s">
        <v>277</v>
      </c>
      <c r="B15" s="13">
        <v>0</v>
      </c>
      <c r="C15" s="13">
        <v>0</v>
      </c>
      <c r="D15" s="13">
        <v>0</v>
      </c>
      <c r="E15" s="13">
        <v>0</v>
      </c>
      <c r="F15" s="13">
        <v>0</v>
      </c>
      <c r="G15" s="13">
        <v>0</v>
      </c>
      <c r="H15" s="13">
        <v>0</v>
      </c>
      <c r="I15" s="13">
        <v>0</v>
      </c>
      <c r="J15" s="13">
        <v>0</v>
      </c>
      <c r="K15" s="13">
        <v>0</v>
      </c>
    </row>
    <row r="16" spans="1:11" x14ac:dyDescent="0.35">
      <c r="A16" s="17" t="s">
        <v>278</v>
      </c>
      <c r="B16" s="13">
        <v>1</v>
      </c>
      <c r="C16" s="13">
        <v>0</v>
      </c>
      <c r="D16" s="13">
        <v>0</v>
      </c>
      <c r="E16" s="13">
        <v>0</v>
      </c>
      <c r="F16" s="13">
        <v>0</v>
      </c>
      <c r="G16" s="13">
        <v>0</v>
      </c>
      <c r="H16" s="13">
        <v>0</v>
      </c>
      <c r="I16" s="13">
        <v>0</v>
      </c>
      <c r="J16" s="13">
        <v>0</v>
      </c>
      <c r="K16" s="13">
        <v>0</v>
      </c>
    </row>
    <row r="17" spans="1:11" x14ac:dyDescent="0.35">
      <c r="A17" s="17" t="s">
        <v>279</v>
      </c>
      <c r="B17" s="13">
        <v>3</v>
      </c>
      <c r="C17" s="13">
        <v>2</v>
      </c>
      <c r="D17" s="13">
        <v>0</v>
      </c>
      <c r="E17" s="13">
        <v>0</v>
      </c>
      <c r="F17" s="13">
        <v>0</v>
      </c>
      <c r="G17" s="13">
        <v>1</v>
      </c>
      <c r="H17" s="13">
        <v>1</v>
      </c>
      <c r="I17" s="13">
        <v>0</v>
      </c>
      <c r="J17" s="13">
        <v>1</v>
      </c>
      <c r="K17" s="13">
        <v>0</v>
      </c>
    </row>
    <row r="18" spans="1:11" x14ac:dyDescent="0.35">
      <c r="A18" s="16" t="s">
        <v>280</v>
      </c>
      <c r="B18" s="13">
        <v>80</v>
      </c>
      <c r="C18" s="13">
        <v>104</v>
      </c>
      <c r="D18" s="13">
        <v>88</v>
      </c>
      <c r="E18" s="13">
        <v>107</v>
      </c>
      <c r="F18" s="13">
        <v>65</v>
      </c>
      <c r="G18" s="13">
        <v>101</v>
      </c>
      <c r="H18" s="13">
        <v>121</v>
      </c>
      <c r="I18" s="13">
        <v>101</v>
      </c>
      <c r="J18" s="13">
        <v>113</v>
      </c>
      <c r="K18" s="13">
        <v>118</v>
      </c>
    </row>
    <row r="19" spans="1:11" x14ac:dyDescent="0.35">
      <c r="A19" s="17" t="s">
        <v>281</v>
      </c>
      <c r="B19" s="13">
        <v>8</v>
      </c>
      <c r="C19" s="13">
        <v>14</v>
      </c>
      <c r="D19" s="13">
        <v>8</v>
      </c>
      <c r="E19" s="13">
        <v>4</v>
      </c>
      <c r="F19" s="13">
        <v>5</v>
      </c>
      <c r="G19" s="13">
        <v>10</v>
      </c>
      <c r="H19" s="13">
        <v>4</v>
      </c>
      <c r="I19" s="13">
        <v>7</v>
      </c>
      <c r="J19" s="13">
        <v>11</v>
      </c>
      <c r="K19" s="13">
        <v>9</v>
      </c>
    </row>
    <row r="20" spans="1:11" x14ac:dyDescent="0.35">
      <c r="A20" s="17" t="s">
        <v>282</v>
      </c>
      <c r="B20" s="13">
        <v>1</v>
      </c>
      <c r="C20" s="13">
        <v>1</v>
      </c>
      <c r="D20" s="13">
        <v>3</v>
      </c>
      <c r="E20" s="13">
        <v>2</v>
      </c>
      <c r="F20" s="13">
        <v>1</v>
      </c>
      <c r="G20" s="13">
        <v>0</v>
      </c>
      <c r="H20" s="13">
        <v>2</v>
      </c>
      <c r="I20" s="13">
        <v>3</v>
      </c>
      <c r="J20" s="13">
        <v>0</v>
      </c>
      <c r="K20" s="13">
        <v>0</v>
      </c>
    </row>
    <row r="21" spans="1:11" x14ac:dyDescent="0.35">
      <c r="A21" s="17" t="s">
        <v>283</v>
      </c>
      <c r="B21" s="13">
        <v>10</v>
      </c>
      <c r="C21" s="13">
        <v>16</v>
      </c>
      <c r="D21" s="13">
        <v>11</v>
      </c>
      <c r="E21" s="13">
        <v>11</v>
      </c>
      <c r="F21" s="13">
        <v>15</v>
      </c>
      <c r="G21" s="13">
        <v>9</v>
      </c>
      <c r="H21" s="13">
        <v>12</v>
      </c>
      <c r="I21" s="13">
        <v>8</v>
      </c>
      <c r="J21" s="13">
        <v>13</v>
      </c>
      <c r="K21" s="13">
        <v>13</v>
      </c>
    </row>
    <row r="22" spans="1:11" x14ac:dyDescent="0.35">
      <c r="A22" s="17" t="s">
        <v>284</v>
      </c>
      <c r="B22" s="13">
        <v>51</v>
      </c>
      <c r="C22" s="13">
        <v>57</v>
      </c>
      <c r="D22" s="13">
        <v>60</v>
      </c>
      <c r="E22" s="13">
        <v>60</v>
      </c>
      <c r="F22" s="13">
        <v>38</v>
      </c>
      <c r="G22" s="13">
        <v>66</v>
      </c>
      <c r="H22" s="13">
        <v>76</v>
      </c>
      <c r="I22" s="13">
        <v>67</v>
      </c>
      <c r="J22" s="13">
        <v>64</v>
      </c>
      <c r="K22" s="13">
        <v>70</v>
      </c>
    </row>
    <row r="23" spans="1:11" x14ac:dyDescent="0.35">
      <c r="A23" s="17" t="s">
        <v>285</v>
      </c>
      <c r="B23" s="13">
        <v>0</v>
      </c>
      <c r="C23" s="13">
        <v>2</v>
      </c>
      <c r="D23" s="13">
        <v>1</v>
      </c>
      <c r="E23" s="13">
        <v>3</v>
      </c>
      <c r="F23" s="13">
        <v>0</v>
      </c>
      <c r="G23" s="13">
        <v>1</v>
      </c>
      <c r="H23" s="13">
        <v>3</v>
      </c>
      <c r="I23" s="13">
        <v>3</v>
      </c>
      <c r="J23" s="13">
        <v>1</v>
      </c>
      <c r="K23" s="13">
        <v>5</v>
      </c>
    </row>
    <row r="24" spans="1:11" x14ac:dyDescent="0.35">
      <c r="A24" s="17" t="s">
        <v>286</v>
      </c>
      <c r="B24" s="13">
        <v>2</v>
      </c>
      <c r="C24" s="13">
        <v>2</v>
      </c>
      <c r="D24" s="13">
        <v>1</v>
      </c>
      <c r="E24" s="13">
        <v>13</v>
      </c>
      <c r="F24" s="13">
        <v>4</v>
      </c>
      <c r="G24" s="13">
        <v>9</v>
      </c>
      <c r="H24" s="13">
        <v>15</v>
      </c>
      <c r="I24" s="13">
        <v>5</v>
      </c>
      <c r="J24" s="13">
        <v>16</v>
      </c>
      <c r="K24" s="13">
        <v>15</v>
      </c>
    </row>
    <row r="25" spans="1:11" x14ac:dyDescent="0.35">
      <c r="A25" s="17" t="s">
        <v>287</v>
      </c>
      <c r="B25" s="13">
        <v>0</v>
      </c>
      <c r="C25" s="13">
        <v>0</v>
      </c>
      <c r="D25" s="13">
        <v>0</v>
      </c>
      <c r="E25" s="13">
        <v>7</v>
      </c>
      <c r="F25" s="13">
        <v>1</v>
      </c>
      <c r="G25" s="13">
        <v>0</v>
      </c>
      <c r="H25" s="13">
        <v>0</v>
      </c>
      <c r="I25" s="13">
        <v>2</v>
      </c>
      <c r="J25" s="13">
        <v>1</v>
      </c>
      <c r="K25" s="13">
        <v>0</v>
      </c>
    </row>
    <row r="26" spans="1:11" x14ac:dyDescent="0.35">
      <c r="A26" s="17" t="s">
        <v>288</v>
      </c>
      <c r="B26" s="13">
        <v>8</v>
      </c>
      <c r="C26" s="13">
        <v>12</v>
      </c>
      <c r="D26" s="13">
        <v>4</v>
      </c>
      <c r="E26" s="13">
        <v>7</v>
      </c>
      <c r="F26" s="13">
        <v>1</v>
      </c>
      <c r="G26" s="13">
        <v>6</v>
      </c>
      <c r="H26" s="13">
        <v>9</v>
      </c>
      <c r="I26" s="13">
        <v>6</v>
      </c>
      <c r="J26" s="13">
        <v>7</v>
      </c>
      <c r="K26" s="13">
        <v>6</v>
      </c>
    </row>
    <row r="27" spans="1:11" x14ac:dyDescent="0.35">
      <c r="A27" s="16" t="s">
        <v>289</v>
      </c>
      <c r="B27" s="13">
        <v>6</v>
      </c>
      <c r="C27" s="13">
        <v>3</v>
      </c>
      <c r="D27" s="13">
        <v>2</v>
      </c>
      <c r="E27" s="13">
        <v>5</v>
      </c>
      <c r="F27" s="13">
        <v>2</v>
      </c>
      <c r="G27" s="13">
        <v>3</v>
      </c>
      <c r="H27" s="13">
        <v>1</v>
      </c>
      <c r="I27" s="13">
        <v>2</v>
      </c>
      <c r="J27" s="13">
        <v>3</v>
      </c>
      <c r="K27" s="13">
        <v>4</v>
      </c>
    </row>
    <row r="28" spans="1:11" x14ac:dyDescent="0.35">
      <c r="A28" s="17" t="s">
        <v>290</v>
      </c>
      <c r="B28" s="13">
        <v>2</v>
      </c>
      <c r="C28" s="13">
        <v>1</v>
      </c>
      <c r="D28" s="13">
        <v>1</v>
      </c>
      <c r="E28" s="13">
        <v>0</v>
      </c>
      <c r="F28" s="13">
        <v>1</v>
      </c>
      <c r="G28" s="13">
        <v>0</v>
      </c>
      <c r="H28" s="13">
        <v>1</v>
      </c>
      <c r="I28" s="13">
        <v>1</v>
      </c>
      <c r="J28" s="13">
        <v>0</v>
      </c>
      <c r="K28" s="13">
        <v>1</v>
      </c>
    </row>
    <row r="29" spans="1:11" x14ac:dyDescent="0.35">
      <c r="A29" s="17" t="s">
        <v>291</v>
      </c>
      <c r="B29" s="13">
        <v>0</v>
      </c>
      <c r="C29" s="13">
        <v>0</v>
      </c>
      <c r="D29" s="13">
        <v>0</v>
      </c>
      <c r="E29" s="13">
        <v>0</v>
      </c>
      <c r="F29" s="13">
        <v>0</v>
      </c>
      <c r="G29" s="13">
        <v>1</v>
      </c>
      <c r="H29" s="13">
        <v>0</v>
      </c>
      <c r="I29" s="13">
        <v>0</v>
      </c>
      <c r="J29" s="13">
        <v>1</v>
      </c>
      <c r="K29" s="13">
        <v>0</v>
      </c>
    </row>
    <row r="30" spans="1:11" x14ac:dyDescent="0.35">
      <c r="A30" s="17" t="s">
        <v>292</v>
      </c>
      <c r="B30" s="13">
        <v>0</v>
      </c>
      <c r="C30" s="13">
        <v>0</v>
      </c>
      <c r="D30" s="13">
        <v>0</v>
      </c>
      <c r="E30" s="13">
        <v>0</v>
      </c>
      <c r="F30" s="13">
        <v>0</v>
      </c>
      <c r="G30" s="13">
        <v>0</v>
      </c>
      <c r="H30" s="13">
        <v>0</v>
      </c>
      <c r="I30" s="13">
        <v>0</v>
      </c>
      <c r="J30" s="13">
        <v>0</v>
      </c>
      <c r="K30" s="13">
        <v>0</v>
      </c>
    </row>
    <row r="31" spans="1:11" x14ac:dyDescent="0.35">
      <c r="A31" s="17" t="s">
        <v>293</v>
      </c>
      <c r="B31" s="13">
        <v>3</v>
      </c>
      <c r="C31" s="13">
        <v>2</v>
      </c>
      <c r="D31" s="13">
        <v>1</v>
      </c>
      <c r="E31" s="13">
        <v>4</v>
      </c>
      <c r="F31" s="13">
        <v>0</v>
      </c>
      <c r="G31" s="13">
        <v>1</v>
      </c>
      <c r="H31" s="13">
        <v>0</v>
      </c>
      <c r="I31" s="13">
        <v>1</v>
      </c>
      <c r="J31" s="13">
        <v>2</v>
      </c>
      <c r="K31" s="13">
        <v>2</v>
      </c>
    </row>
    <row r="32" spans="1:11" x14ac:dyDescent="0.35">
      <c r="A32" s="17" t="s">
        <v>294</v>
      </c>
      <c r="B32" s="13">
        <v>0</v>
      </c>
      <c r="C32" s="13">
        <v>0</v>
      </c>
      <c r="D32" s="13">
        <v>0</v>
      </c>
      <c r="E32" s="13">
        <v>1</v>
      </c>
      <c r="F32" s="13">
        <v>1</v>
      </c>
      <c r="G32" s="13">
        <v>1</v>
      </c>
      <c r="H32" s="13">
        <v>0</v>
      </c>
      <c r="I32" s="13">
        <v>0</v>
      </c>
      <c r="J32" s="13">
        <v>0</v>
      </c>
      <c r="K32" s="13">
        <v>1</v>
      </c>
    </row>
    <row r="33" spans="1:11" x14ac:dyDescent="0.35">
      <c r="A33" s="17" t="s">
        <v>295</v>
      </c>
      <c r="B33" s="13">
        <v>1</v>
      </c>
      <c r="C33" s="13">
        <v>0</v>
      </c>
      <c r="D33" s="13">
        <v>0</v>
      </c>
      <c r="E33" s="13">
        <v>0</v>
      </c>
      <c r="F33" s="13">
        <v>0</v>
      </c>
      <c r="G33" s="13">
        <v>0</v>
      </c>
      <c r="H33" s="13">
        <v>0</v>
      </c>
      <c r="I33" s="13">
        <v>0</v>
      </c>
      <c r="J33" s="13">
        <v>0</v>
      </c>
      <c r="K33" s="13">
        <v>0</v>
      </c>
    </row>
    <row r="34" spans="1:11" x14ac:dyDescent="0.35">
      <c r="A34" s="16" t="s">
        <v>296</v>
      </c>
      <c r="B34" s="13">
        <v>8</v>
      </c>
      <c r="C34" s="13">
        <v>11</v>
      </c>
      <c r="D34" s="13">
        <v>5</v>
      </c>
      <c r="E34" s="13">
        <v>13</v>
      </c>
      <c r="F34" s="13">
        <v>10</v>
      </c>
      <c r="G34" s="13">
        <v>10</v>
      </c>
      <c r="H34" s="13">
        <v>8</v>
      </c>
      <c r="I34" s="13">
        <v>8</v>
      </c>
      <c r="J34" s="13">
        <v>8</v>
      </c>
      <c r="K34" s="13">
        <v>12</v>
      </c>
    </row>
    <row r="35" spans="1:11" x14ac:dyDescent="0.35">
      <c r="A35" s="17" t="s">
        <v>297</v>
      </c>
      <c r="B35" s="13">
        <v>1</v>
      </c>
      <c r="C35" s="13">
        <v>1</v>
      </c>
      <c r="D35" s="13">
        <v>1</v>
      </c>
      <c r="E35" s="13">
        <v>0</v>
      </c>
      <c r="F35" s="13">
        <v>2</v>
      </c>
      <c r="G35" s="13">
        <v>1</v>
      </c>
      <c r="H35" s="13">
        <v>1</v>
      </c>
      <c r="I35" s="13">
        <v>0</v>
      </c>
      <c r="J35" s="13">
        <v>0</v>
      </c>
      <c r="K35" s="13">
        <v>4</v>
      </c>
    </row>
    <row r="36" spans="1:11" x14ac:dyDescent="0.35">
      <c r="A36" s="17" t="s">
        <v>298</v>
      </c>
      <c r="B36" s="13">
        <v>1</v>
      </c>
      <c r="C36" s="13">
        <v>1</v>
      </c>
      <c r="D36" s="13">
        <v>0</v>
      </c>
      <c r="E36" s="13">
        <v>1</v>
      </c>
      <c r="F36" s="13">
        <v>2</v>
      </c>
      <c r="G36" s="13">
        <v>0</v>
      </c>
      <c r="H36" s="13">
        <v>1</v>
      </c>
      <c r="I36" s="13">
        <v>1</v>
      </c>
      <c r="J36" s="13">
        <v>1</v>
      </c>
      <c r="K36" s="13">
        <v>1</v>
      </c>
    </row>
    <row r="37" spans="1:11" x14ac:dyDescent="0.35">
      <c r="A37" s="17" t="s">
        <v>299</v>
      </c>
      <c r="B37" s="13">
        <v>2</v>
      </c>
      <c r="C37" s="13">
        <v>0</v>
      </c>
      <c r="D37" s="13">
        <v>0</v>
      </c>
      <c r="E37" s="13">
        <v>1</v>
      </c>
      <c r="F37" s="13">
        <v>2</v>
      </c>
      <c r="G37" s="13">
        <v>0</v>
      </c>
      <c r="H37" s="13">
        <v>1</v>
      </c>
      <c r="I37" s="13">
        <v>1</v>
      </c>
      <c r="J37" s="13">
        <v>0</v>
      </c>
      <c r="K37" s="13">
        <v>3</v>
      </c>
    </row>
    <row r="38" spans="1:11" x14ac:dyDescent="0.35">
      <c r="A38" s="17" t="s">
        <v>300</v>
      </c>
      <c r="B38" s="13">
        <v>1</v>
      </c>
      <c r="C38" s="13">
        <v>2</v>
      </c>
      <c r="D38" s="13">
        <v>1</v>
      </c>
      <c r="E38" s="13">
        <v>4</v>
      </c>
      <c r="F38" s="13">
        <v>2</v>
      </c>
      <c r="G38" s="13">
        <v>2</v>
      </c>
      <c r="H38" s="13">
        <v>0</v>
      </c>
      <c r="I38" s="13">
        <v>2</v>
      </c>
      <c r="J38" s="13">
        <v>4</v>
      </c>
      <c r="K38" s="13">
        <v>1</v>
      </c>
    </row>
    <row r="39" spans="1:11" x14ac:dyDescent="0.35">
      <c r="A39" s="17" t="s">
        <v>301</v>
      </c>
      <c r="B39" s="13">
        <v>0</v>
      </c>
      <c r="C39" s="13">
        <v>0</v>
      </c>
      <c r="D39" s="13">
        <v>0</v>
      </c>
      <c r="E39" s="13">
        <v>0</v>
      </c>
      <c r="F39" s="13">
        <v>0</v>
      </c>
      <c r="G39" s="13">
        <v>0</v>
      </c>
      <c r="H39" s="13">
        <v>0</v>
      </c>
      <c r="I39" s="13">
        <v>0</v>
      </c>
      <c r="J39" s="13">
        <v>0</v>
      </c>
      <c r="K39" s="13">
        <v>0</v>
      </c>
    </row>
    <row r="40" spans="1:11" x14ac:dyDescent="0.35">
      <c r="A40" s="17" t="s">
        <v>302</v>
      </c>
      <c r="B40" s="13">
        <v>0</v>
      </c>
      <c r="C40" s="13">
        <v>1</v>
      </c>
      <c r="D40" s="13">
        <v>3</v>
      </c>
      <c r="E40" s="13">
        <v>2</v>
      </c>
      <c r="F40" s="13">
        <v>1</v>
      </c>
      <c r="G40" s="13">
        <v>6</v>
      </c>
      <c r="H40" s="13">
        <v>2</v>
      </c>
      <c r="I40" s="13">
        <v>2</v>
      </c>
      <c r="J40" s="13">
        <v>1</v>
      </c>
      <c r="K40" s="13">
        <v>3</v>
      </c>
    </row>
    <row r="41" spans="1:11" x14ac:dyDescent="0.35">
      <c r="A41" s="17" t="s">
        <v>303</v>
      </c>
      <c r="B41" s="13">
        <v>3</v>
      </c>
      <c r="C41" s="13">
        <v>6</v>
      </c>
      <c r="D41" s="13">
        <v>0</v>
      </c>
      <c r="E41" s="13">
        <v>5</v>
      </c>
      <c r="F41" s="13">
        <v>1</v>
      </c>
      <c r="G41" s="13">
        <v>1</v>
      </c>
      <c r="H41" s="13">
        <v>3</v>
      </c>
      <c r="I41" s="13">
        <v>2</v>
      </c>
      <c r="J41" s="13">
        <v>2</v>
      </c>
      <c r="K41" s="13">
        <v>0</v>
      </c>
    </row>
    <row r="42" spans="1:11" x14ac:dyDescent="0.35">
      <c r="A42" s="16" t="s">
        <v>304</v>
      </c>
      <c r="B42" s="13">
        <v>2</v>
      </c>
      <c r="C42" s="13">
        <v>1</v>
      </c>
      <c r="D42" s="13">
        <v>1</v>
      </c>
      <c r="E42" s="13">
        <v>0</v>
      </c>
      <c r="F42" s="13">
        <v>5</v>
      </c>
      <c r="G42" s="13">
        <v>1</v>
      </c>
      <c r="H42" s="13">
        <v>1</v>
      </c>
      <c r="I42" s="13">
        <v>0</v>
      </c>
      <c r="J42" s="13">
        <v>1</v>
      </c>
      <c r="K42" s="13">
        <v>0</v>
      </c>
    </row>
    <row r="43" spans="1:11" x14ac:dyDescent="0.35">
      <c r="A43" s="17" t="s">
        <v>305</v>
      </c>
      <c r="B43" s="13">
        <v>0</v>
      </c>
      <c r="C43" s="13">
        <v>0</v>
      </c>
      <c r="D43" s="13">
        <v>0</v>
      </c>
      <c r="E43" s="13">
        <v>0</v>
      </c>
      <c r="F43" s="13">
        <v>2</v>
      </c>
      <c r="G43" s="13">
        <v>0</v>
      </c>
      <c r="H43" s="13">
        <v>0</v>
      </c>
      <c r="I43" s="13">
        <v>0</v>
      </c>
      <c r="J43" s="13">
        <v>0</v>
      </c>
      <c r="K43" s="13">
        <v>0</v>
      </c>
    </row>
    <row r="44" spans="1:11" x14ac:dyDescent="0.35">
      <c r="A44" s="17" t="s">
        <v>306</v>
      </c>
      <c r="B44" s="13">
        <v>0</v>
      </c>
      <c r="C44" s="13">
        <v>0</v>
      </c>
      <c r="D44" s="13">
        <v>0</v>
      </c>
      <c r="E44" s="13">
        <v>0</v>
      </c>
      <c r="F44" s="13">
        <v>3</v>
      </c>
      <c r="G44" s="13">
        <v>0</v>
      </c>
      <c r="H44" s="13">
        <v>1</v>
      </c>
      <c r="I44" s="13">
        <v>0</v>
      </c>
      <c r="J44" s="13">
        <v>1</v>
      </c>
      <c r="K44" s="13">
        <v>0</v>
      </c>
    </row>
    <row r="45" spans="1:11" x14ac:dyDescent="0.35">
      <c r="A45" s="17" t="s">
        <v>307</v>
      </c>
      <c r="B45" s="13">
        <v>2</v>
      </c>
      <c r="C45" s="13">
        <v>1</v>
      </c>
      <c r="D45" s="13">
        <v>1</v>
      </c>
      <c r="E45" s="13">
        <v>0</v>
      </c>
      <c r="F45" s="13">
        <v>0</v>
      </c>
      <c r="G45" s="13">
        <v>1</v>
      </c>
      <c r="H45" s="13">
        <v>0</v>
      </c>
      <c r="I45" s="13">
        <v>0</v>
      </c>
      <c r="J45" s="13">
        <v>0</v>
      </c>
      <c r="K45" s="13">
        <v>0</v>
      </c>
    </row>
    <row r="46" spans="1:11" x14ac:dyDescent="0.35">
      <c r="A46" s="17" t="s">
        <v>308</v>
      </c>
      <c r="B46" s="13">
        <v>0</v>
      </c>
      <c r="C46" s="13">
        <v>0</v>
      </c>
      <c r="D46" s="13">
        <v>0</v>
      </c>
      <c r="E46" s="13">
        <v>0</v>
      </c>
      <c r="F46" s="13">
        <v>0</v>
      </c>
      <c r="G46" s="13">
        <v>0</v>
      </c>
      <c r="H46" s="13">
        <v>0</v>
      </c>
      <c r="I46" s="13">
        <v>0</v>
      </c>
      <c r="J46" s="13">
        <v>0</v>
      </c>
      <c r="K46" s="13">
        <v>0</v>
      </c>
    </row>
    <row r="47" spans="1:11" x14ac:dyDescent="0.35">
      <c r="A47" s="16" t="s">
        <v>309</v>
      </c>
      <c r="B47" s="13">
        <v>11</v>
      </c>
      <c r="C47" s="13">
        <v>18</v>
      </c>
      <c r="D47" s="13">
        <v>25</v>
      </c>
      <c r="E47" s="13">
        <v>17</v>
      </c>
      <c r="F47" s="13">
        <v>17</v>
      </c>
      <c r="G47" s="13">
        <v>14</v>
      </c>
      <c r="H47" s="13">
        <v>8</v>
      </c>
      <c r="I47" s="13">
        <v>6</v>
      </c>
      <c r="J47" s="13">
        <v>12</v>
      </c>
      <c r="K47" s="13">
        <v>13</v>
      </c>
    </row>
    <row r="48" spans="1:11" x14ac:dyDescent="0.35">
      <c r="A48" s="17" t="s">
        <v>310</v>
      </c>
      <c r="B48" s="13">
        <v>3</v>
      </c>
      <c r="C48" s="13">
        <v>5</v>
      </c>
      <c r="D48" s="13">
        <v>5</v>
      </c>
      <c r="E48" s="13">
        <v>4</v>
      </c>
      <c r="F48" s="13">
        <v>10</v>
      </c>
      <c r="G48" s="13">
        <v>2</v>
      </c>
      <c r="H48" s="13">
        <v>5</v>
      </c>
      <c r="I48" s="13">
        <v>1</v>
      </c>
      <c r="J48" s="13">
        <v>4</v>
      </c>
      <c r="K48" s="13">
        <v>1</v>
      </c>
    </row>
    <row r="49" spans="1:11" x14ac:dyDescent="0.35">
      <c r="A49" s="17" t="s">
        <v>311</v>
      </c>
      <c r="B49" s="13">
        <v>5</v>
      </c>
      <c r="C49" s="13">
        <v>3</v>
      </c>
      <c r="D49" s="13">
        <v>8</v>
      </c>
      <c r="E49" s="13">
        <v>6</v>
      </c>
      <c r="F49" s="13">
        <v>6</v>
      </c>
      <c r="G49" s="13">
        <v>7</v>
      </c>
      <c r="H49" s="13">
        <v>3</v>
      </c>
      <c r="I49" s="13">
        <v>4</v>
      </c>
      <c r="J49" s="13">
        <v>6</v>
      </c>
      <c r="K49" s="13">
        <v>6</v>
      </c>
    </row>
    <row r="50" spans="1:11" x14ac:dyDescent="0.35">
      <c r="A50" s="17" t="s">
        <v>312</v>
      </c>
      <c r="B50" s="13">
        <v>3</v>
      </c>
      <c r="C50" s="13">
        <v>10</v>
      </c>
      <c r="D50" s="13">
        <v>12</v>
      </c>
      <c r="E50" s="13">
        <v>7</v>
      </c>
      <c r="F50" s="13">
        <v>1</v>
      </c>
      <c r="G50" s="13">
        <v>5</v>
      </c>
      <c r="H50" s="13">
        <v>0</v>
      </c>
      <c r="I50" s="13">
        <v>1</v>
      </c>
      <c r="J50" s="13">
        <v>2</v>
      </c>
      <c r="K50" s="13">
        <v>6</v>
      </c>
    </row>
    <row r="51" spans="1:11" x14ac:dyDescent="0.35">
      <c r="A51" s="16" t="s">
        <v>313</v>
      </c>
      <c r="B51" s="13">
        <v>68</v>
      </c>
      <c r="C51" s="13">
        <v>50</v>
      </c>
      <c r="D51" s="13">
        <v>46</v>
      </c>
      <c r="E51" s="13">
        <v>27</v>
      </c>
      <c r="F51" s="13">
        <v>23</v>
      </c>
      <c r="G51" s="13">
        <v>38</v>
      </c>
      <c r="H51" s="13">
        <v>30</v>
      </c>
      <c r="I51" s="13">
        <v>32</v>
      </c>
      <c r="J51" s="13">
        <v>30</v>
      </c>
      <c r="K51" s="13">
        <v>33</v>
      </c>
    </row>
    <row r="52" spans="1:11" x14ac:dyDescent="0.35">
      <c r="A52" s="17" t="s">
        <v>314</v>
      </c>
      <c r="B52" s="13">
        <v>52</v>
      </c>
      <c r="C52" s="13">
        <v>46</v>
      </c>
      <c r="D52" s="13">
        <v>41</v>
      </c>
      <c r="E52" s="13">
        <v>23</v>
      </c>
      <c r="F52" s="13">
        <v>21</v>
      </c>
      <c r="G52" s="13">
        <v>31</v>
      </c>
      <c r="H52" s="13">
        <v>20</v>
      </c>
      <c r="I52" s="13">
        <v>26</v>
      </c>
      <c r="J52" s="13">
        <v>25</v>
      </c>
      <c r="K52" s="13">
        <v>24</v>
      </c>
    </row>
    <row r="53" spans="1:11" x14ac:dyDescent="0.35">
      <c r="A53" s="17" t="s">
        <v>315</v>
      </c>
      <c r="B53" s="13">
        <v>10</v>
      </c>
      <c r="C53" s="13">
        <v>3</v>
      </c>
      <c r="D53" s="13">
        <v>4</v>
      </c>
      <c r="E53" s="13">
        <v>4</v>
      </c>
      <c r="F53" s="13">
        <v>2</v>
      </c>
      <c r="G53" s="13">
        <v>4</v>
      </c>
      <c r="H53" s="13">
        <v>8</v>
      </c>
      <c r="I53" s="13">
        <v>5</v>
      </c>
      <c r="J53" s="13">
        <v>5</v>
      </c>
      <c r="K53" s="13">
        <v>7</v>
      </c>
    </row>
    <row r="54" spans="1:11" x14ac:dyDescent="0.35">
      <c r="A54" s="17" t="s">
        <v>316</v>
      </c>
      <c r="B54" s="13">
        <v>6</v>
      </c>
      <c r="C54" s="13">
        <v>1</v>
      </c>
      <c r="D54" s="13">
        <v>1</v>
      </c>
      <c r="E54" s="13">
        <v>0</v>
      </c>
      <c r="F54" s="13">
        <v>0</v>
      </c>
      <c r="G54" s="13">
        <v>3</v>
      </c>
      <c r="H54" s="13">
        <v>2</v>
      </c>
      <c r="I54" s="13">
        <v>1</v>
      </c>
      <c r="J54" s="13">
        <v>0</v>
      </c>
      <c r="K54" s="13">
        <v>2</v>
      </c>
    </row>
    <row r="55" spans="1:11" x14ac:dyDescent="0.35">
      <c r="A55" s="16" t="s">
        <v>317</v>
      </c>
      <c r="B55" s="13">
        <v>6</v>
      </c>
      <c r="C55" s="13">
        <v>7</v>
      </c>
      <c r="D55" s="13">
        <v>7</v>
      </c>
      <c r="E55" s="13">
        <v>10</v>
      </c>
      <c r="F55" s="13">
        <v>3</v>
      </c>
      <c r="G55" s="13">
        <v>5</v>
      </c>
      <c r="H55" s="13">
        <v>6</v>
      </c>
      <c r="I55" s="13">
        <v>7</v>
      </c>
      <c r="J55" s="13">
        <v>5</v>
      </c>
      <c r="K55" s="13">
        <v>1</v>
      </c>
    </row>
    <row r="56" spans="1:11" x14ac:dyDescent="0.35">
      <c r="A56" s="17" t="s">
        <v>318</v>
      </c>
      <c r="B56" s="13">
        <v>4</v>
      </c>
      <c r="C56" s="13">
        <v>3</v>
      </c>
      <c r="D56" s="13">
        <v>3</v>
      </c>
      <c r="E56" s="13">
        <v>5</v>
      </c>
      <c r="F56" s="13">
        <v>1</v>
      </c>
      <c r="G56" s="13">
        <v>2</v>
      </c>
      <c r="H56" s="13">
        <v>3</v>
      </c>
      <c r="I56" s="13">
        <v>4</v>
      </c>
      <c r="J56" s="13">
        <v>5</v>
      </c>
      <c r="K56" s="13">
        <v>1</v>
      </c>
    </row>
    <row r="57" spans="1:11" x14ac:dyDescent="0.35">
      <c r="A57" s="17" t="s">
        <v>319</v>
      </c>
      <c r="B57" s="13">
        <v>1</v>
      </c>
      <c r="C57" s="13">
        <v>0</v>
      </c>
      <c r="D57" s="13">
        <v>1</v>
      </c>
      <c r="E57" s="13">
        <v>3</v>
      </c>
      <c r="F57" s="13">
        <v>2</v>
      </c>
      <c r="G57" s="13">
        <v>1</v>
      </c>
      <c r="H57" s="13">
        <v>3</v>
      </c>
      <c r="I57" s="13">
        <v>1</v>
      </c>
      <c r="J57" s="13">
        <v>0</v>
      </c>
      <c r="K57" s="13">
        <v>0</v>
      </c>
    </row>
    <row r="58" spans="1:11" x14ac:dyDescent="0.35">
      <c r="A58" s="17" t="s">
        <v>320</v>
      </c>
      <c r="B58" s="13">
        <v>0</v>
      </c>
      <c r="C58" s="13">
        <v>0</v>
      </c>
      <c r="D58" s="13">
        <v>0</v>
      </c>
      <c r="E58" s="13">
        <v>0</v>
      </c>
      <c r="F58" s="13">
        <v>0</v>
      </c>
      <c r="G58" s="13">
        <v>0</v>
      </c>
      <c r="H58" s="13">
        <v>0</v>
      </c>
      <c r="I58" s="13">
        <v>0</v>
      </c>
      <c r="J58" s="13">
        <v>0</v>
      </c>
      <c r="K58" s="13">
        <v>0</v>
      </c>
    </row>
    <row r="59" spans="1:11" x14ac:dyDescent="0.35">
      <c r="A59" s="17" t="s">
        <v>321</v>
      </c>
      <c r="B59" s="13">
        <v>1</v>
      </c>
      <c r="C59" s="13">
        <v>4</v>
      </c>
      <c r="D59" s="13">
        <v>3</v>
      </c>
      <c r="E59" s="13">
        <v>2</v>
      </c>
      <c r="F59" s="13">
        <v>0</v>
      </c>
      <c r="G59" s="13">
        <v>2</v>
      </c>
      <c r="H59" s="13">
        <v>0</v>
      </c>
      <c r="I59" s="13">
        <v>2</v>
      </c>
      <c r="J59" s="13">
        <v>0</v>
      </c>
      <c r="K59" s="13">
        <v>0</v>
      </c>
    </row>
    <row r="60" spans="1:11" x14ac:dyDescent="0.35">
      <c r="A60" s="17" t="s">
        <v>322</v>
      </c>
      <c r="B60" s="13">
        <v>0</v>
      </c>
      <c r="C60" s="13">
        <v>0</v>
      </c>
      <c r="D60" s="13">
        <v>0</v>
      </c>
      <c r="E60" s="13">
        <v>0</v>
      </c>
      <c r="F60" s="13">
        <v>0</v>
      </c>
      <c r="G60" s="13">
        <v>0</v>
      </c>
      <c r="H60" s="13">
        <v>0</v>
      </c>
      <c r="I60" s="13">
        <v>0</v>
      </c>
      <c r="J60" s="13">
        <v>0</v>
      </c>
      <c r="K60" s="13">
        <v>0</v>
      </c>
    </row>
    <row r="61" spans="1:11" x14ac:dyDescent="0.35">
      <c r="A61" s="16" t="s">
        <v>323</v>
      </c>
      <c r="B61" s="13">
        <v>0</v>
      </c>
      <c r="C61" s="13">
        <v>1</v>
      </c>
      <c r="D61" s="13">
        <v>2</v>
      </c>
      <c r="E61" s="13">
        <v>0</v>
      </c>
      <c r="F61" s="13">
        <v>2</v>
      </c>
      <c r="G61" s="13">
        <v>0</v>
      </c>
      <c r="H61" s="13">
        <v>0</v>
      </c>
      <c r="I61" s="13">
        <v>0</v>
      </c>
      <c r="J61" s="13">
        <v>0</v>
      </c>
      <c r="K61" s="13">
        <v>2</v>
      </c>
    </row>
    <row r="62" spans="1:11" x14ac:dyDescent="0.35">
      <c r="A62" s="17" t="s">
        <v>324</v>
      </c>
      <c r="B62" s="13">
        <v>0</v>
      </c>
      <c r="C62" s="13">
        <v>0</v>
      </c>
      <c r="D62" s="13">
        <v>0</v>
      </c>
      <c r="E62" s="13">
        <v>0</v>
      </c>
      <c r="F62" s="13">
        <v>0</v>
      </c>
      <c r="G62" s="13">
        <v>0</v>
      </c>
      <c r="H62" s="13">
        <v>0</v>
      </c>
      <c r="I62" s="13">
        <v>0</v>
      </c>
      <c r="J62" s="13">
        <v>0</v>
      </c>
      <c r="K62" s="13">
        <v>0</v>
      </c>
    </row>
    <row r="63" spans="1:11" x14ac:dyDescent="0.35">
      <c r="A63" s="17" t="s">
        <v>325</v>
      </c>
      <c r="B63" s="13">
        <v>0</v>
      </c>
      <c r="C63" s="13">
        <v>1</v>
      </c>
      <c r="D63" s="13">
        <v>2</v>
      </c>
      <c r="E63" s="13">
        <v>0</v>
      </c>
      <c r="F63" s="13">
        <v>2</v>
      </c>
      <c r="G63" s="13">
        <v>0</v>
      </c>
      <c r="H63" s="13">
        <v>0</v>
      </c>
      <c r="I63" s="13">
        <v>0</v>
      </c>
      <c r="J63" s="13">
        <v>0</v>
      </c>
      <c r="K63" s="13">
        <v>2</v>
      </c>
    </row>
    <row r="64" spans="1:11" x14ac:dyDescent="0.35">
      <c r="A64" s="14" t="s">
        <v>139</v>
      </c>
      <c r="B64" s="13">
        <v>196</v>
      </c>
      <c r="C64" s="13">
        <v>213</v>
      </c>
      <c r="D64" s="13">
        <v>187</v>
      </c>
      <c r="E64" s="13">
        <v>190</v>
      </c>
      <c r="F64" s="13">
        <v>144</v>
      </c>
      <c r="G64" s="13">
        <v>191</v>
      </c>
      <c r="H64" s="13">
        <v>196</v>
      </c>
      <c r="I64" s="13">
        <v>172</v>
      </c>
      <c r="J64" s="13">
        <v>195</v>
      </c>
      <c r="K64" s="13">
        <v>200</v>
      </c>
    </row>
  </sheetData>
  <hyperlinks>
    <hyperlink ref="A2" location="'Cover page'!A1" display="Data notes apply to this table. Click here to see notes or return to cover page." xr:uid="{2EDDDC89-9000-4D94-A04D-9C0372BB119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38DA-7E80-4236-A302-8F8BAC727129}">
  <dimension ref="A1:K64"/>
  <sheetViews>
    <sheetView zoomScaleNormal="100" workbookViewId="0"/>
  </sheetViews>
  <sheetFormatPr defaultRowHeight="14.5" x14ac:dyDescent="0.35"/>
  <cols>
    <col min="1" max="1" width="53.81640625" bestFit="1" customWidth="1"/>
    <col min="2" max="2" width="8"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page'!$A$35</f>
        <v>Table 5.2. Fatalities (count) by Agency (TOOCS Sub major group), 10 years (financial) to 2022-23</v>
      </c>
    </row>
    <row r="2" spans="1:11" ht="15" thickTop="1" x14ac:dyDescent="0.35">
      <c r="A2" s="10" t="s">
        <v>18</v>
      </c>
    </row>
    <row r="3" spans="1:11" hidden="1" x14ac:dyDescent="0.35"/>
    <row r="4" spans="1:11" hidden="1" x14ac:dyDescent="0.35">
      <c r="A4" s="1" t="s">
        <v>142</v>
      </c>
      <c r="B4" t="s" vm="2">
        <v>20</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270</v>
      </c>
      <c r="B8" s="12">
        <v>17</v>
      </c>
      <c r="C8" s="12">
        <v>11</v>
      </c>
      <c r="D8" s="12">
        <v>19</v>
      </c>
      <c r="E8" s="12">
        <v>12</v>
      </c>
      <c r="F8" s="12">
        <v>12</v>
      </c>
      <c r="G8" s="12">
        <v>21</v>
      </c>
      <c r="H8" s="12">
        <v>16</v>
      </c>
      <c r="I8" s="12">
        <v>21</v>
      </c>
      <c r="J8" s="12">
        <v>24</v>
      </c>
      <c r="K8" s="12">
        <v>18</v>
      </c>
    </row>
    <row r="9" spans="1:11" x14ac:dyDescent="0.35">
      <c r="A9" s="17" t="s">
        <v>271</v>
      </c>
      <c r="B9" s="12">
        <v>0</v>
      </c>
      <c r="C9" s="12">
        <v>0</v>
      </c>
      <c r="D9" s="12">
        <v>2</v>
      </c>
      <c r="E9" s="12">
        <v>1</v>
      </c>
      <c r="F9" s="12">
        <v>1</v>
      </c>
      <c r="G9" s="12">
        <v>0</v>
      </c>
      <c r="H9" s="12">
        <v>2</v>
      </c>
      <c r="I9" s="12">
        <v>1</v>
      </c>
      <c r="J9" s="12">
        <v>1</v>
      </c>
      <c r="K9" s="12">
        <v>2</v>
      </c>
    </row>
    <row r="10" spans="1:11" x14ac:dyDescent="0.35">
      <c r="A10" s="17" t="s">
        <v>272</v>
      </c>
      <c r="B10" s="12">
        <v>0</v>
      </c>
      <c r="C10" s="12">
        <v>2</v>
      </c>
      <c r="D10" s="12">
        <v>0</v>
      </c>
      <c r="E10" s="12">
        <v>0</v>
      </c>
      <c r="F10" s="12">
        <v>1</v>
      </c>
      <c r="G10" s="12">
        <v>1</v>
      </c>
      <c r="H10" s="12">
        <v>1</v>
      </c>
      <c r="I10" s="12">
        <v>2</v>
      </c>
      <c r="J10" s="12">
        <v>3</v>
      </c>
      <c r="K10" s="12">
        <v>2</v>
      </c>
    </row>
    <row r="11" spans="1:11" x14ac:dyDescent="0.35">
      <c r="A11" s="17" t="s">
        <v>273</v>
      </c>
      <c r="B11" s="12">
        <v>1</v>
      </c>
      <c r="C11" s="12">
        <v>0</v>
      </c>
      <c r="D11" s="12">
        <v>1</v>
      </c>
      <c r="E11" s="12">
        <v>0</v>
      </c>
      <c r="F11" s="12">
        <v>0</v>
      </c>
      <c r="G11" s="12">
        <v>0</v>
      </c>
      <c r="H11" s="12">
        <v>0</v>
      </c>
      <c r="I11" s="12">
        <v>0</v>
      </c>
      <c r="J11" s="12">
        <v>0</v>
      </c>
      <c r="K11" s="12">
        <v>0</v>
      </c>
    </row>
    <row r="12" spans="1:11" x14ac:dyDescent="0.35">
      <c r="A12" s="17" t="s">
        <v>274</v>
      </c>
      <c r="B12" s="12">
        <v>0</v>
      </c>
      <c r="C12" s="12">
        <v>0</v>
      </c>
      <c r="D12" s="12">
        <v>0</v>
      </c>
      <c r="E12" s="12">
        <v>1</v>
      </c>
      <c r="F12" s="12">
        <v>1</v>
      </c>
      <c r="G12" s="12">
        <v>0</v>
      </c>
      <c r="H12" s="12">
        <v>1</v>
      </c>
      <c r="I12" s="12">
        <v>1</v>
      </c>
      <c r="J12" s="12">
        <v>0</v>
      </c>
      <c r="K12" s="12">
        <v>2</v>
      </c>
    </row>
    <row r="13" spans="1:11" x14ac:dyDescent="0.35">
      <c r="A13" s="17" t="s">
        <v>275</v>
      </c>
      <c r="B13" s="12">
        <v>8</v>
      </c>
      <c r="C13" s="12">
        <v>6</v>
      </c>
      <c r="D13" s="12">
        <v>7</v>
      </c>
      <c r="E13" s="12">
        <v>5</v>
      </c>
      <c r="F13" s="12">
        <v>6</v>
      </c>
      <c r="G13" s="12">
        <v>14</v>
      </c>
      <c r="H13" s="12">
        <v>7</v>
      </c>
      <c r="I13" s="12">
        <v>7</v>
      </c>
      <c r="J13" s="12">
        <v>9</v>
      </c>
      <c r="K13" s="12">
        <v>6</v>
      </c>
    </row>
    <row r="14" spans="1:11" x14ac:dyDescent="0.35">
      <c r="A14" s="17" t="s">
        <v>276</v>
      </c>
      <c r="B14" s="12">
        <v>6</v>
      </c>
      <c r="C14" s="12">
        <v>1</v>
      </c>
      <c r="D14" s="12">
        <v>7</v>
      </c>
      <c r="E14" s="12">
        <v>5</v>
      </c>
      <c r="F14" s="12">
        <v>3</v>
      </c>
      <c r="G14" s="12">
        <v>6</v>
      </c>
      <c r="H14" s="12">
        <v>4</v>
      </c>
      <c r="I14" s="12">
        <v>9</v>
      </c>
      <c r="J14" s="12">
        <v>10</v>
      </c>
      <c r="K14" s="12">
        <v>6</v>
      </c>
    </row>
    <row r="15" spans="1:11" x14ac:dyDescent="0.35">
      <c r="A15" s="17" t="s">
        <v>277</v>
      </c>
      <c r="B15" s="12">
        <v>0</v>
      </c>
      <c r="C15" s="12">
        <v>0</v>
      </c>
      <c r="D15" s="12">
        <v>0</v>
      </c>
      <c r="E15" s="12">
        <v>0</v>
      </c>
      <c r="F15" s="12">
        <v>0</v>
      </c>
      <c r="G15" s="12">
        <v>0</v>
      </c>
      <c r="H15" s="12">
        <v>0</v>
      </c>
      <c r="I15" s="12">
        <v>0</v>
      </c>
      <c r="J15" s="12">
        <v>0</v>
      </c>
      <c r="K15" s="12">
        <v>0</v>
      </c>
    </row>
    <row r="16" spans="1:11" x14ac:dyDescent="0.35">
      <c r="A16" s="17" t="s">
        <v>278</v>
      </c>
      <c r="B16" s="12">
        <v>0</v>
      </c>
      <c r="C16" s="12">
        <v>1</v>
      </c>
      <c r="D16" s="12">
        <v>0</v>
      </c>
      <c r="E16" s="12">
        <v>0</v>
      </c>
      <c r="F16" s="12">
        <v>0</v>
      </c>
      <c r="G16" s="12">
        <v>0</v>
      </c>
      <c r="H16" s="12">
        <v>0</v>
      </c>
      <c r="I16" s="12">
        <v>0</v>
      </c>
      <c r="J16" s="12">
        <v>0</v>
      </c>
      <c r="K16" s="12">
        <v>0</v>
      </c>
    </row>
    <row r="17" spans="1:11" x14ac:dyDescent="0.35">
      <c r="A17" s="17" t="s">
        <v>279</v>
      </c>
      <c r="B17" s="12">
        <v>2</v>
      </c>
      <c r="C17" s="12">
        <v>1</v>
      </c>
      <c r="D17" s="12">
        <v>2</v>
      </c>
      <c r="E17" s="12">
        <v>0</v>
      </c>
      <c r="F17" s="12">
        <v>0</v>
      </c>
      <c r="G17" s="12">
        <v>0</v>
      </c>
      <c r="H17" s="12">
        <v>1</v>
      </c>
      <c r="I17" s="12">
        <v>1</v>
      </c>
      <c r="J17" s="12">
        <v>1</v>
      </c>
      <c r="K17" s="12">
        <v>0</v>
      </c>
    </row>
    <row r="18" spans="1:11" x14ac:dyDescent="0.35">
      <c r="A18" s="16" t="s">
        <v>280</v>
      </c>
      <c r="B18" s="12">
        <v>62</v>
      </c>
      <c r="C18" s="12">
        <v>104</v>
      </c>
      <c r="D18" s="12">
        <v>95</v>
      </c>
      <c r="E18" s="12">
        <v>95</v>
      </c>
      <c r="F18" s="12">
        <v>88</v>
      </c>
      <c r="G18" s="12">
        <v>87</v>
      </c>
      <c r="H18" s="12">
        <v>110</v>
      </c>
      <c r="I18" s="12">
        <v>102</v>
      </c>
      <c r="J18" s="12">
        <v>114</v>
      </c>
      <c r="K18" s="12">
        <v>106</v>
      </c>
    </row>
    <row r="19" spans="1:11" x14ac:dyDescent="0.35">
      <c r="A19" s="17" t="s">
        <v>281</v>
      </c>
      <c r="B19" s="12">
        <v>3</v>
      </c>
      <c r="C19" s="12">
        <v>15</v>
      </c>
      <c r="D19" s="12">
        <v>11</v>
      </c>
      <c r="E19" s="12">
        <v>2</v>
      </c>
      <c r="F19" s="12">
        <v>7</v>
      </c>
      <c r="G19" s="12">
        <v>9</v>
      </c>
      <c r="H19" s="12">
        <v>4</v>
      </c>
      <c r="I19" s="12">
        <v>6</v>
      </c>
      <c r="J19" s="12">
        <v>10</v>
      </c>
      <c r="K19" s="12">
        <v>11</v>
      </c>
    </row>
    <row r="20" spans="1:11" x14ac:dyDescent="0.35">
      <c r="A20" s="17" t="s">
        <v>282</v>
      </c>
      <c r="B20" s="12">
        <v>0</v>
      </c>
      <c r="C20" s="12">
        <v>1</v>
      </c>
      <c r="D20" s="12">
        <v>4</v>
      </c>
      <c r="E20" s="12">
        <v>2</v>
      </c>
      <c r="F20" s="12">
        <v>1</v>
      </c>
      <c r="G20" s="12">
        <v>0</v>
      </c>
      <c r="H20" s="12">
        <v>0</v>
      </c>
      <c r="I20" s="12">
        <v>3</v>
      </c>
      <c r="J20" s="12">
        <v>2</v>
      </c>
      <c r="K20" s="12">
        <v>0</v>
      </c>
    </row>
    <row r="21" spans="1:11" x14ac:dyDescent="0.35">
      <c r="A21" s="17" t="s">
        <v>283</v>
      </c>
      <c r="B21" s="12">
        <v>12</v>
      </c>
      <c r="C21" s="12">
        <v>12</v>
      </c>
      <c r="D21" s="12">
        <v>16</v>
      </c>
      <c r="E21" s="12">
        <v>8</v>
      </c>
      <c r="F21" s="12">
        <v>14</v>
      </c>
      <c r="G21" s="12">
        <v>12</v>
      </c>
      <c r="H21" s="12">
        <v>11</v>
      </c>
      <c r="I21" s="12">
        <v>12</v>
      </c>
      <c r="J21" s="12">
        <v>7</v>
      </c>
      <c r="K21" s="12">
        <v>13</v>
      </c>
    </row>
    <row r="22" spans="1:11" x14ac:dyDescent="0.35">
      <c r="A22" s="17" t="s">
        <v>284</v>
      </c>
      <c r="B22" s="12">
        <v>41</v>
      </c>
      <c r="C22" s="12">
        <v>57</v>
      </c>
      <c r="D22" s="12">
        <v>56</v>
      </c>
      <c r="E22" s="12">
        <v>67</v>
      </c>
      <c r="F22" s="12">
        <v>48</v>
      </c>
      <c r="G22" s="12">
        <v>53</v>
      </c>
      <c r="H22" s="12">
        <v>66</v>
      </c>
      <c r="I22" s="12">
        <v>66</v>
      </c>
      <c r="J22" s="12">
        <v>73</v>
      </c>
      <c r="K22" s="12">
        <v>63</v>
      </c>
    </row>
    <row r="23" spans="1:11" x14ac:dyDescent="0.35">
      <c r="A23" s="17" t="s">
        <v>285</v>
      </c>
      <c r="B23" s="12">
        <v>0</v>
      </c>
      <c r="C23" s="12">
        <v>2</v>
      </c>
      <c r="D23" s="12">
        <v>1</v>
      </c>
      <c r="E23" s="12">
        <v>1</v>
      </c>
      <c r="F23" s="12">
        <v>2</v>
      </c>
      <c r="G23" s="12">
        <v>0</v>
      </c>
      <c r="H23" s="12">
        <v>4</v>
      </c>
      <c r="I23" s="12">
        <v>3</v>
      </c>
      <c r="J23" s="12">
        <v>0</v>
      </c>
      <c r="K23" s="12">
        <v>3</v>
      </c>
    </row>
    <row r="24" spans="1:11" x14ac:dyDescent="0.35">
      <c r="A24" s="17" t="s">
        <v>286</v>
      </c>
      <c r="B24" s="12">
        <v>0</v>
      </c>
      <c r="C24" s="12">
        <v>3</v>
      </c>
      <c r="D24" s="12">
        <v>1</v>
      </c>
      <c r="E24" s="12">
        <v>7</v>
      </c>
      <c r="F24" s="12">
        <v>8</v>
      </c>
      <c r="G24" s="12">
        <v>9</v>
      </c>
      <c r="H24" s="12">
        <v>15</v>
      </c>
      <c r="I24" s="12">
        <v>7</v>
      </c>
      <c r="J24" s="12">
        <v>11</v>
      </c>
      <c r="K24" s="12">
        <v>10</v>
      </c>
    </row>
    <row r="25" spans="1:11" x14ac:dyDescent="0.35">
      <c r="A25" s="17" t="s">
        <v>287</v>
      </c>
      <c r="B25" s="12">
        <v>1</v>
      </c>
      <c r="C25" s="12">
        <v>0</v>
      </c>
      <c r="D25" s="12">
        <v>0</v>
      </c>
      <c r="E25" s="12">
        <v>1</v>
      </c>
      <c r="F25" s="12">
        <v>6</v>
      </c>
      <c r="G25" s="12">
        <v>1</v>
      </c>
      <c r="H25" s="12">
        <v>0</v>
      </c>
      <c r="I25" s="12">
        <v>1</v>
      </c>
      <c r="J25" s="12">
        <v>2</v>
      </c>
      <c r="K25" s="12">
        <v>0</v>
      </c>
    </row>
    <row r="26" spans="1:11" x14ac:dyDescent="0.35">
      <c r="A26" s="17" t="s">
        <v>288</v>
      </c>
      <c r="B26" s="12">
        <v>5</v>
      </c>
      <c r="C26" s="12">
        <v>14</v>
      </c>
      <c r="D26" s="12">
        <v>6</v>
      </c>
      <c r="E26" s="12">
        <v>7</v>
      </c>
      <c r="F26" s="12">
        <v>2</v>
      </c>
      <c r="G26" s="12">
        <v>3</v>
      </c>
      <c r="H26" s="12">
        <v>10</v>
      </c>
      <c r="I26" s="12">
        <v>4</v>
      </c>
      <c r="J26" s="12">
        <v>9</v>
      </c>
      <c r="K26" s="12">
        <v>6</v>
      </c>
    </row>
    <row r="27" spans="1:11" x14ac:dyDescent="0.35">
      <c r="A27" s="16" t="s">
        <v>289</v>
      </c>
      <c r="B27" s="12">
        <v>4</v>
      </c>
      <c r="C27" s="12">
        <v>3</v>
      </c>
      <c r="D27" s="12">
        <v>5</v>
      </c>
      <c r="E27" s="12">
        <v>4</v>
      </c>
      <c r="F27" s="12">
        <v>3</v>
      </c>
      <c r="G27" s="12">
        <v>1</v>
      </c>
      <c r="H27" s="12">
        <v>2</v>
      </c>
      <c r="I27" s="12">
        <v>2</v>
      </c>
      <c r="J27" s="12">
        <v>1</v>
      </c>
      <c r="K27" s="12">
        <v>5</v>
      </c>
    </row>
    <row r="28" spans="1:11" x14ac:dyDescent="0.35">
      <c r="A28" s="17" t="s">
        <v>290</v>
      </c>
      <c r="B28" s="12">
        <v>2</v>
      </c>
      <c r="C28" s="12">
        <v>0</v>
      </c>
      <c r="D28" s="12">
        <v>2</v>
      </c>
      <c r="E28" s="12">
        <v>0</v>
      </c>
      <c r="F28" s="12">
        <v>1</v>
      </c>
      <c r="G28" s="12">
        <v>0</v>
      </c>
      <c r="H28" s="12">
        <v>0</v>
      </c>
      <c r="I28" s="12">
        <v>2</v>
      </c>
      <c r="J28" s="12">
        <v>0</v>
      </c>
      <c r="K28" s="12">
        <v>1</v>
      </c>
    </row>
    <row r="29" spans="1:11" x14ac:dyDescent="0.35">
      <c r="A29" s="17" t="s">
        <v>291</v>
      </c>
      <c r="B29" s="12">
        <v>0</v>
      </c>
      <c r="C29" s="12">
        <v>0</v>
      </c>
      <c r="D29" s="12">
        <v>0</v>
      </c>
      <c r="E29" s="12">
        <v>0</v>
      </c>
      <c r="F29" s="12">
        <v>0</v>
      </c>
      <c r="G29" s="12">
        <v>0</v>
      </c>
      <c r="H29" s="12">
        <v>1</v>
      </c>
      <c r="I29" s="12">
        <v>0</v>
      </c>
      <c r="J29" s="12">
        <v>0</v>
      </c>
      <c r="K29" s="12">
        <v>1</v>
      </c>
    </row>
    <row r="30" spans="1:11" x14ac:dyDescent="0.35">
      <c r="A30" s="17" t="s">
        <v>292</v>
      </c>
      <c r="B30" s="12">
        <v>0</v>
      </c>
      <c r="C30" s="12">
        <v>0</v>
      </c>
      <c r="D30" s="12">
        <v>0</v>
      </c>
      <c r="E30" s="12">
        <v>0</v>
      </c>
      <c r="F30" s="12">
        <v>0</v>
      </c>
      <c r="G30" s="12">
        <v>0</v>
      </c>
      <c r="H30" s="12">
        <v>0</v>
      </c>
      <c r="I30" s="12">
        <v>0</v>
      </c>
      <c r="J30" s="12">
        <v>0</v>
      </c>
      <c r="K30" s="12">
        <v>0</v>
      </c>
    </row>
    <row r="31" spans="1:11" x14ac:dyDescent="0.35">
      <c r="A31" s="17" t="s">
        <v>293</v>
      </c>
      <c r="B31" s="12">
        <v>1</v>
      </c>
      <c r="C31" s="12">
        <v>3</v>
      </c>
      <c r="D31" s="12">
        <v>3</v>
      </c>
      <c r="E31" s="12">
        <v>4</v>
      </c>
      <c r="F31" s="12">
        <v>0</v>
      </c>
      <c r="G31" s="12">
        <v>1</v>
      </c>
      <c r="H31" s="12">
        <v>0</v>
      </c>
      <c r="I31" s="12">
        <v>0</v>
      </c>
      <c r="J31" s="12">
        <v>1</v>
      </c>
      <c r="K31" s="12">
        <v>2</v>
      </c>
    </row>
    <row r="32" spans="1:11" x14ac:dyDescent="0.35">
      <c r="A32" s="17" t="s">
        <v>294</v>
      </c>
      <c r="B32" s="12">
        <v>0</v>
      </c>
      <c r="C32" s="12">
        <v>0</v>
      </c>
      <c r="D32" s="12">
        <v>0</v>
      </c>
      <c r="E32" s="12">
        <v>0</v>
      </c>
      <c r="F32" s="12">
        <v>2</v>
      </c>
      <c r="G32" s="12">
        <v>0</v>
      </c>
      <c r="H32" s="12">
        <v>1</v>
      </c>
      <c r="I32" s="12">
        <v>0</v>
      </c>
      <c r="J32" s="12">
        <v>0</v>
      </c>
      <c r="K32" s="12">
        <v>1</v>
      </c>
    </row>
    <row r="33" spans="1:11" x14ac:dyDescent="0.35">
      <c r="A33" s="17" t="s">
        <v>295</v>
      </c>
      <c r="B33" s="12">
        <v>1</v>
      </c>
      <c r="C33" s="12">
        <v>0</v>
      </c>
      <c r="D33" s="12">
        <v>0</v>
      </c>
      <c r="E33" s="12">
        <v>0</v>
      </c>
      <c r="F33" s="12">
        <v>0</v>
      </c>
      <c r="G33" s="12">
        <v>0</v>
      </c>
      <c r="H33" s="12">
        <v>0</v>
      </c>
      <c r="I33" s="12">
        <v>0</v>
      </c>
      <c r="J33" s="12">
        <v>0</v>
      </c>
      <c r="K33" s="12">
        <v>0</v>
      </c>
    </row>
    <row r="34" spans="1:11" x14ac:dyDescent="0.35">
      <c r="A34" s="16" t="s">
        <v>296</v>
      </c>
      <c r="B34" s="12">
        <v>7</v>
      </c>
      <c r="C34" s="12">
        <v>9</v>
      </c>
      <c r="D34" s="12">
        <v>9</v>
      </c>
      <c r="E34" s="12">
        <v>10</v>
      </c>
      <c r="F34" s="12">
        <v>9</v>
      </c>
      <c r="G34" s="12">
        <v>10</v>
      </c>
      <c r="H34" s="12">
        <v>13</v>
      </c>
      <c r="I34" s="12">
        <v>4</v>
      </c>
      <c r="J34" s="12">
        <v>10</v>
      </c>
      <c r="K34" s="12">
        <v>11</v>
      </c>
    </row>
    <row r="35" spans="1:11" x14ac:dyDescent="0.35">
      <c r="A35" s="17" t="s">
        <v>297</v>
      </c>
      <c r="B35" s="12">
        <v>2</v>
      </c>
      <c r="C35" s="12">
        <v>1</v>
      </c>
      <c r="D35" s="12">
        <v>1</v>
      </c>
      <c r="E35" s="12">
        <v>0</v>
      </c>
      <c r="F35" s="12">
        <v>1</v>
      </c>
      <c r="G35" s="12">
        <v>1</v>
      </c>
      <c r="H35" s="12">
        <v>2</v>
      </c>
      <c r="I35" s="12">
        <v>0</v>
      </c>
      <c r="J35" s="12">
        <v>0</v>
      </c>
      <c r="K35" s="12">
        <v>2</v>
      </c>
    </row>
    <row r="36" spans="1:11" x14ac:dyDescent="0.35">
      <c r="A36" s="17" t="s">
        <v>298</v>
      </c>
      <c r="B36" s="12">
        <v>1</v>
      </c>
      <c r="C36" s="12">
        <v>1</v>
      </c>
      <c r="D36" s="12">
        <v>1</v>
      </c>
      <c r="E36" s="12">
        <v>1</v>
      </c>
      <c r="F36" s="12">
        <v>2</v>
      </c>
      <c r="G36" s="12">
        <v>0</v>
      </c>
      <c r="H36" s="12">
        <v>1</v>
      </c>
      <c r="I36" s="12">
        <v>0</v>
      </c>
      <c r="J36" s="12">
        <v>2</v>
      </c>
      <c r="K36" s="12">
        <v>0</v>
      </c>
    </row>
    <row r="37" spans="1:11" x14ac:dyDescent="0.35">
      <c r="A37" s="17" t="s">
        <v>299</v>
      </c>
      <c r="B37" s="12">
        <v>1</v>
      </c>
      <c r="C37" s="12">
        <v>1</v>
      </c>
      <c r="D37" s="12">
        <v>0</v>
      </c>
      <c r="E37" s="12">
        <v>1</v>
      </c>
      <c r="F37" s="12">
        <v>0</v>
      </c>
      <c r="G37" s="12">
        <v>2</v>
      </c>
      <c r="H37" s="12">
        <v>1</v>
      </c>
      <c r="I37" s="12">
        <v>0</v>
      </c>
      <c r="J37" s="12">
        <v>1</v>
      </c>
      <c r="K37" s="12">
        <v>3</v>
      </c>
    </row>
    <row r="38" spans="1:11" x14ac:dyDescent="0.35">
      <c r="A38" s="17" t="s">
        <v>300</v>
      </c>
      <c r="B38" s="12">
        <v>2</v>
      </c>
      <c r="C38" s="12">
        <v>1</v>
      </c>
      <c r="D38" s="12">
        <v>2</v>
      </c>
      <c r="E38" s="12">
        <v>3</v>
      </c>
      <c r="F38" s="12">
        <v>2</v>
      </c>
      <c r="G38" s="12">
        <v>2</v>
      </c>
      <c r="H38" s="12">
        <v>1</v>
      </c>
      <c r="I38" s="12">
        <v>1</v>
      </c>
      <c r="J38" s="12">
        <v>4</v>
      </c>
      <c r="K38" s="12">
        <v>2</v>
      </c>
    </row>
    <row r="39" spans="1:11" x14ac:dyDescent="0.35">
      <c r="A39" s="17" t="s">
        <v>301</v>
      </c>
      <c r="B39" s="12">
        <v>0</v>
      </c>
      <c r="C39" s="12">
        <v>0</v>
      </c>
      <c r="D39" s="12">
        <v>0</v>
      </c>
      <c r="E39" s="12">
        <v>0</v>
      </c>
      <c r="F39" s="12">
        <v>0</v>
      </c>
      <c r="G39" s="12">
        <v>0</v>
      </c>
      <c r="H39" s="12">
        <v>0</v>
      </c>
      <c r="I39" s="12">
        <v>0</v>
      </c>
      <c r="J39" s="12">
        <v>0</v>
      </c>
      <c r="K39" s="12">
        <v>0</v>
      </c>
    </row>
    <row r="40" spans="1:11" x14ac:dyDescent="0.35">
      <c r="A40" s="17" t="s">
        <v>302</v>
      </c>
      <c r="B40" s="12">
        <v>0</v>
      </c>
      <c r="C40" s="12">
        <v>0</v>
      </c>
      <c r="D40" s="12">
        <v>2</v>
      </c>
      <c r="E40" s="12">
        <v>3</v>
      </c>
      <c r="F40" s="12">
        <v>1</v>
      </c>
      <c r="G40" s="12">
        <v>4</v>
      </c>
      <c r="H40" s="12">
        <v>5</v>
      </c>
      <c r="I40" s="12">
        <v>1</v>
      </c>
      <c r="J40" s="12">
        <v>2</v>
      </c>
      <c r="K40" s="12">
        <v>2</v>
      </c>
    </row>
    <row r="41" spans="1:11" x14ac:dyDescent="0.35">
      <c r="A41" s="17" t="s">
        <v>303</v>
      </c>
      <c r="B41" s="12">
        <v>1</v>
      </c>
      <c r="C41" s="12">
        <v>5</v>
      </c>
      <c r="D41" s="12">
        <v>3</v>
      </c>
      <c r="E41" s="12">
        <v>2</v>
      </c>
      <c r="F41" s="12">
        <v>3</v>
      </c>
      <c r="G41" s="12">
        <v>1</v>
      </c>
      <c r="H41" s="12">
        <v>3</v>
      </c>
      <c r="I41" s="12">
        <v>2</v>
      </c>
      <c r="J41" s="12">
        <v>1</v>
      </c>
      <c r="K41" s="12">
        <v>2</v>
      </c>
    </row>
    <row r="42" spans="1:11" x14ac:dyDescent="0.35">
      <c r="A42" s="16" t="s">
        <v>304</v>
      </c>
      <c r="B42" s="12">
        <v>4</v>
      </c>
      <c r="C42" s="12">
        <v>0</v>
      </c>
      <c r="D42" s="12">
        <v>1</v>
      </c>
      <c r="E42" s="12">
        <v>1</v>
      </c>
      <c r="F42" s="12">
        <v>5</v>
      </c>
      <c r="G42" s="12">
        <v>0</v>
      </c>
      <c r="H42" s="12">
        <v>2</v>
      </c>
      <c r="I42" s="12">
        <v>0</v>
      </c>
      <c r="J42" s="12">
        <v>0</v>
      </c>
      <c r="K42" s="12">
        <v>1</v>
      </c>
    </row>
    <row r="43" spans="1:11" x14ac:dyDescent="0.35">
      <c r="A43" s="17" t="s">
        <v>305</v>
      </c>
      <c r="B43" s="12">
        <v>0</v>
      </c>
      <c r="C43" s="12">
        <v>0</v>
      </c>
      <c r="D43" s="12">
        <v>0</v>
      </c>
      <c r="E43" s="12">
        <v>0</v>
      </c>
      <c r="F43" s="12">
        <v>2</v>
      </c>
      <c r="G43" s="12">
        <v>0</v>
      </c>
      <c r="H43" s="12">
        <v>0</v>
      </c>
      <c r="I43" s="12">
        <v>0</v>
      </c>
      <c r="J43" s="12">
        <v>0</v>
      </c>
      <c r="K43" s="12">
        <v>0</v>
      </c>
    </row>
    <row r="44" spans="1:11" x14ac:dyDescent="0.35">
      <c r="A44" s="17" t="s">
        <v>306</v>
      </c>
      <c r="B44" s="12">
        <v>1</v>
      </c>
      <c r="C44" s="12">
        <v>0</v>
      </c>
      <c r="D44" s="12">
        <v>0</v>
      </c>
      <c r="E44" s="12">
        <v>0</v>
      </c>
      <c r="F44" s="12">
        <v>3</v>
      </c>
      <c r="G44" s="12">
        <v>0</v>
      </c>
      <c r="H44" s="12">
        <v>1</v>
      </c>
      <c r="I44" s="12">
        <v>0</v>
      </c>
      <c r="J44" s="12">
        <v>0</v>
      </c>
      <c r="K44" s="12">
        <v>1</v>
      </c>
    </row>
    <row r="45" spans="1:11" x14ac:dyDescent="0.35">
      <c r="A45" s="17" t="s">
        <v>307</v>
      </c>
      <c r="B45" s="12">
        <v>3</v>
      </c>
      <c r="C45" s="12">
        <v>0</v>
      </c>
      <c r="D45" s="12">
        <v>1</v>
      </c>
      <c r="E45" s="12">
        <v>1</v>
      </c>
      <c r="F45" s="12">
        <v>0</v>
      </c>
      <c r="G45" s="12">
        <v>0</v>
      </c>
      <c r="H45" s="12">
        <v>1</v>
      </c>
      <c r="I45" s="12">
        <v>0</v>
      </c>
      <c r="J45" s="12">
        <v>0</v>
      </c>
      <c r="K45" s="12">
        <v>0</v>
      </c>
    </row>
    <row r="46" spans="1:11" x14ac:dyDescent="0.35">
      <c r="A46" s="17" t="s">
        <v>308</v>
      </c>
      <c r="B46" s="12">
        <v>0</v>
      </c>
      <c r="C46" s="12">
        <v>0</v>
      </c>
      <c r="D46" s="12">
        <v>0</v>
      </c>
      <c r="E46" s="12">
        <v>0</v>
      </c>
      <c r="F46" s="12">
        <v>0</v>
      </c>
      <c r="G46" s="12">
        <v>0</v>
      </c>
      <c r="H46" s="12">
        <v>0</v>
      </c>
      <c r="I46" s="12">
        <v>0</v>
      </c>
      <c r="J46" s="12">
        <v>0</v>
      </c>
      <c r="K46" s="12">
        <v>0</v>
      </c>
    </row>
    <row r="47" spans="1:11" x14ac:dyDescent="0.35">
      <c r="A47" s="16" t="s">
        <v>309</v>
      </c>
      <c r="B47" s="12">
        <v>5</v>
      </c>
      <c r="C47" s="12">
        <v>16</v>
      </c>
      <c r="D47" s="12">
        <v>18</v>
      </c>
      <c r="E47" s="12">
        <v>27</v>
      </c>
      <c r="F47" s="12">
        <v>16</v>
      </c>
      <c r="G47" s="12">
        <v>15</v>
      </c>
      <c r="H47" s="12">
        <v>15</v>
      </c>
      <c r="I47" s="12">
        <v>3</v>
      </c>
      <c r="J47" s="12">
        <v>7</v>
      </c>
      <c r="K47" s="12">
        <v>15</v>
      </c>
    </row>
    <row r="48" spans="1:11" x14ac:dyDescent="0.35">
      <c r="A48" s="17" t="s">
        <v>310</v>
      </c>
      <c r="B48" s="12">
        <v>2</v>
      </c>
      <c r="C48" s="12">
        <v>5</v>
      </c>
      <c r="D48" s="12">
        <v>3</v>
      </c>
      <c r="E48" s="12">
        <v>6</v>
      </c>
      <c r="F48" s="12">
        <v>8</v>
      </c>
      <c r="G48" s="12">
        <v>5</v>
      </c>
      <c r="H48" s="12">
        <v>6</v>
      </c>
      <c r="I48" s="12">
        <v>0</v>
      </c>
      <c r="J48" s="12">
        <v>2</v>
      </c>
      <c r="K48" s="12">
        <v>4</v>
      </c>
    </row>
    <row r="49" spans="1:11" x14ac:dyDescent="0.35">
      <c r="A49" s="17" t="s">
        <v>311</v>
      </c>
      <c r="B49" s="12">
        <v>2</v>
      </c>
      <c r="C49" s="12">
        <v>6</v>
      </c>
      <c r="D49" s="12">
        <v>1</v>
      </c>
      <c r="E49" s="12">
        <v>12</v>
      </c>
      <c r="F49" s="12">
        <v>5</v>
      </c>
      <c r="G49" s="12">
        <v>7</v>
      </c>
      <c r="H49" s="12">
        <v>6</v>
      </c>
      <c r="I49" s="12">
        <v>2</v>
      </c>
      <c r="J49" s="12">
        <v>5</v>
      </c>
      <c r="K49" s="12">
        <v>6</v>
      </c>
    </row>
    <row r="50" spans="1:11" x14ac:dyDescent="0.35">
      <c r="A50" s="17" t="s">
        <v>312</v>
      </c>
      <c r="B50" s="12">
        <v>1</v>
      </c>
      <c r="C50" s="12">
        <v>5</v>
      </c>
      <c r="D50" s="12">
        <v>14</v>
      </c>
      <c r="E50" s="12">
        <v>9</v>
      </c>
      <c r="F50" s="12">
        <v>3</v>
      </c>
      <c r="G50" s="12">
        <v>3</v>
      </c>
      <c r="H50" s="12">
        <v>3</v>
      </c>
      <c r="I50" s="12">
        <v>1</v>
      </c>
      <c r="J50" s="12">
        <v>0</v>
      </c>
      <c r="K50" s="12">
        <v>5</v>
      </c>
    </row>
    <row r="51" spans="1:11" x14ac:dyDescent="0.35">
      <c r="A51" s="16" t="s">
        <v>313</v>
      </c>
      <c r="B51" s="12">
        <v>94</v>
      </c>
      <c r="C51" s="12">
        <v>46</v>
      </c>
      <c r="D51" s="12">
        <v>54</v>
      </c>
      <c r="E51" s="12">
        <v>35</v>
      </c>
      <c r="F51" s="12">
        <v>19</v>
      </c>
      <c r="G51" s="12">
        <v>41</v>
      </c>
      <c r="H51" s="12">
        <v>32</v>
      </c>
      <c r="I51" s="12">
        <v>20</v>
      </c>
      <c r="J51" s="12">
        <v>41</v>
      </c>
      <c r="K51" s="12">
        <v>33</v>
      </c>
    </row>
    <row r="52" spans="1:11" x14ac:dyDescent="0.35">
      <c r="A52" s="17" t="s">
        <v>314</v>
      </c>
      <c r="B52" s="12">
        <v>78</v>
      </c>
      <c r="C52" s="12">
        <v>40</v>
      </c>
      <c r="D52" s="12">
        <v>48</v>
      </c>
      <c r="E52" s="12">
        <v>31</v>
      </c>
      <c r="F52" s="12">
        <v>18</v>
      </c>
      <c r="G52" s="12">
        <v>36</v>
      </c>
      <c r="H52" s="12">
        <v>22</v>
      </c>
      <c r="I52" s="12">
        <v>15</v>
      </c>
      <c r="J52" s="12">
        <v>33</v>
      </c>
      <c r="K52" s="12">
        <v>25</v>
      </c>
    </row>
    <row r="53" spans="1:11" x14ac:dyDescent="0.35">
      <c r="A53" s="17" t="s">
        <v>315</v>
      </c>
      <c r="B53" s="12">
        <v>8</v>
      </c>
      <c r="C53" s="12">
        <v>5</v>
      </c>
      <c r="D53" s="12">
        <v>5</v>
      </c>
      <c r="E53" s="12">
        <v>4</v>
      </c>
      <c r="F53" s="12">
        <v>1</v>
      </c>
      <c r="G53" s="12">
        <v>4</v>
      </c>
      <c r="H53" s="12">
        <v>7</v>
      </c>
      <c r="I53" s="12">
        <v>4</v>
      </c>
      <c r="J53" s="12">
        <v>7</v>
      </c>
      <c r="K53" s="12">
        <v>6</v>
      </c>
    </row>
    <row r="54" spans="1:11" x14ac:dyDescent="0.35">
      <c r="A54" s="17" t="s">
        <v>316</v>
      </c>
      <c r="B54" s="12">
        <v>8</v>
      </c>
      <c r="C54" s="12">
        <v>1</v>
      </c>
      <c r="D54" s="12">
        <v>1</v>
      </c>
      <c r="E54" s="12">
        <v>0</v>
      </c>
      <c r="F54" s="12">
        <v>0</v>
      </c>
      <c r="G54" s="12">
        <v>1</v>
      </c>
      <c r="H54" s="12">
        <v>3</v>
      </c>
      <c r="I54" s="12">
        <v>1</v>
      </c>
      <c r="J54" s="12">
        <v>1</v>
      </c>
      <c r="K54" s="12">
        <v>2</v>
      </c>
    </row>
    <row r="55" spans="1:11" x14ac:dyDescent="0.35">
      <c r="A55" s="16" t="s">
        <v>317</v>
      </c>
      <c r="B55" s="12">
        <v>5</v>
      </c>
      <c r="C55" s="12">
        <v>5</v>
      </c>
      <c r="D55" s="12">
        <v>11</v>
      </c>
      <c r="E55" s="12">
        <v>5</v>
      </c>
      <c r="F55" s="12">
        <v>8</v>
      </c>
      <c r="G55" s="12">
        <v>2</v>
      </c>
      <c r="H55" s="12">
        <v>9</v>
      </c>
      <c r="I55" s="12">
        <v>5</v>
      </c>
      <c r="J55" s="12">
        <v>7</v>
      </c>
      <c r="K55" s="12">
        <v>2</v>
      </c>
    </row>
    <row r="56" spans="1:11" x14ac:dyDescent="0.35">
      <c r="A56" s="17" t="s">
        <v>318</v>
      </c>
      <c r="B56" s="12">
        <v>3</v>
      </c>
      <c r="C56" s="12">
        <v>1</v>
      </c>
      <c r="D56" s="12">
        <v>6</v>
      </c>
      <c r="E56" s="12">
        <v>2</v>
      </c>
      <c r="F56" s="12">
        <v>4</v>
      </c>
      <c r="G56" s="12">
        <v>0</v>
      </c>
      <c r="H56" s="12">
        <v>5</v>
      </c>
      <c r="I56" s="12">
        <v>3</v>
      </c>
      <c r="J56" s="12">
        <v>5</v>
      </c>
      <c r="K56" s="12">
        <v>2</v>
      </c>
    </row>
    <row r="57" spans="1:11" x14ac:dyDescent="0.35">
      <c r="A57" s="17" t="s">
        <v>319</v>
      </c>
      <c r="B57" s="12">
        <v>1</v>
      </c>
      <c r="C57" s="12">
        <v>1</v>
      </c>
      <c r="D57" s="12">
        <v>1</v>
      </c>
      <c r="E57" s="12">
        <v>0</v>
      </c>
      <c r="F57" s="12">
        <v>4</v>
      </c>
      <c r="G57" s="12">
        <v>2</v>
      </c>
      <c r="H57" s="12">
        <v>2</v>
      </c>
      <c r="I57" s="12">
        <v>2</v>
      </c>
      <c r="J57" s="12">
        <v>0</v>
      </c>
      <c r="K57" s="12">
        <v>0</v>
      </c>
    </row>
    <row r="58" spans="1:11" x14ac:dyDescent="0.35">
      <c r="A58" s="17" t="s">
        <v>320</v>
      </c>
      <c r="B58" s="12">
        <v>0</v>
      </c>
      <c r="C58" s="12">
        <v>0</v>
      </c>
      <c r="D58" s="12">
        <v>0</v>
      </c>
      <c r="E58" s="12">
        <v>0</v>
      </c>
      <c r="F58" s="12">
        <v>0</v>
      </c>
      <c r="G58" s="12">
        <v>0</v>
      </c>
      <c r="H58" s="12">
        <v>0</v>
      </c>
      <c r="I58" s="12">
        <v>0</v>
      </c>
      <c r="J58" s="12">
        <v>0</v>
      </c>
      <c r="K58" s="12">
        <v>0</v>
      </c>
    </row>
    <row r="59" spans="1:11" x14ac:dyDescent="0.35">
      <c r="A59" s="17" t="s">
        <v>321</v>
      </c>
      <c r="B59" s="12">
        <v>1</v>
      </c>
      <c r="C59" s="12">
        <v>3</v>
      </c>
      <c r="D59" s="12">
        <v>4</v>
      </c>
      <c r="E59" s="12">
        <v>3</v>
      </c>
      <c r="F59" s="12">
        <v>0</v>
      </c>
      <c r="G59" s="12">
        <v>0</v>
      </c>
      <c r="H59" s="12">
        <v>2</v>
      </c>
      <c r="I59" s="12">
        <v>0</v>
      </c>
      <c r="J59" s="12">
        <v>2</v>
      </c>
      <c r="K59" s="12">
        <v>0</v>
      </c>
    </row>
    <row r="60" spans="1:11" x14ac:dyDescent="0.35">
      <c r="A60" s="17" t="s">
        <v>322</v>
      </c>
      <c r="B60" s="12">
        <v>0</v>
      </c>
      <c r="C60" s="12">
        <v>0</v>
      </c>
      <c r="D60" s="12">
        <v>0</v>
      </c>
      <c r="E60" s="12">
        <v>0</v>
      </c>
      <c r="F60" s="12">
        <v>0</v>
      </c>
      <c r="G60" s="12">
        <v>0</v>
      </c>
      <c r="H60" s="12">
        <v>0</v>
      </c>
      <c r="I60" s="12">
        <v>0</v>
      </c>
      <c r="J60" s="12">
        <v>0</v>
      </c>
      <c r="K60" s="12">
        <v>0</v>
      </c>
    </row>
    <row r="61" spans="1:11" x14ac:dyDescent="0.35">
      <c r="A61" s="16" t="s">
        <v>323</v>
      </c>
      <c r="B61" s="12">
        <v>0</v>
      </c>
      <c r="C61" s="12">
        <v>0</v>
      </c>
      <c r="D61" s="12">
        <v>1</v>
      </c>
      <c r="E61" s="12">
        <v>2</v>
      </c>
      <c r="F61" s="12">
        <v>0</v>
      </c>
      <c r="G61" s="12">
        <v>2</v>
      </c>
      <c r="H61" s="12">
        <v>0</v>
      </c>
      <c r="I61" s="12">
        <v>0</v>
      </c>
      <c r="J61" s="12">
        <v>0</v>
      </c>
      <c r="K61" s="12">
        <v>0</v>
      </c>
    </row>
    <row r="62" spans="1:11" x14ac:dyDescent="0.35">
      <c r="A62" s="17" t="s">
        <v>324</v>
      </c>
      <c r="B62" s="12">
        <v>0</v>
      </c>
      <c r="C62" s="12">
        <v>0</v>
      </c>
      <c r="D62" s="12">
        <v>0</v>
      </c>
      <c r="E62" s="12">
        <v>0</v>
      </c>
      <c r="F62" s="12">
        <v>0</v>
      </c>
      <c r="G62" s="12">
        <v>0</v>
      </c>
      <c r="H62" s="12">
        <v>0</v>
      </c>
      <c r="I62" s="12">
        <v>0</v>
      </c>
      <c r="J62" s="12">
        <v>0</v>
      </c>
      <c r="K62" s="12">
        <v>0</v>
      </c>
    </row>
    <row r="63" spans="1:11" x14ac:dyDescent="0.35">
      <c r="A63" s="17" t="s">
        <v>325</v>
      </c>
      <c r="B63" s="12">
        <v>0</v>
      </c>
      <c r="C63" s="12">
        <v>0</v>
      </c>
      <c r="D63" s="12">
        <v>1</v>
      </c>
      <c r="E63" s="12">
        <v>2</v>
      </c>
      <c r="F63" s="12">
        <v>0</v>
      </c>
      <c r="G63" s="12">
        <v>2</v>
      </c>
      <c r="H63" s="12">
        <v>0</v>
      </c>
      <c r="I63" s="12">
        <v>0</v>
      </c>
      <c r="J63" s="12">
        <v>0</v>
      </c>
      <c r="K63" s="12">
        <v>0</v>
      </c>
    </row>
    <row r="64" spans="1:11" x14ac:dyDescent="0.35">
      <c r="A64" s="14" t="s">
        <v>139</v>
      </c>
      <c r="B64" s="12">
        <v>198</v>
      </c>
      <c r="C64" s="12">
        <v>194</v>
      </c>
      <c r="D64" s="12">
        <v>213</v>
      </c>
      <c r="E64" s="12">
        <v>191</v>
      </c>
      <c r="F64" s="12">
        <v>160</v>
      </c>
      <c r="G64" s="12">
        <v>179</v>
      </c>
      <c r="H64" s="12">
        <v>199</v>
      </c>
      <c r="I64" s="12">
        <v>157</v>
      </c>
      <c r="J64" s="12">
        <v>204</v>
      </c>
      <c r="K64" s="12">
        <v>191</v>
      </c>
    </row>
  </sheetData>
  <hyperlinks>
    <hyperlink ref="A2" location="'Cover page'!A1" display="Data notes apply to this table. Click here to see notes or return to cover page." xr:uid="{0BA7BE87-936D-435C-8B42-CE3CAAC419B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22E1-F4FA-46A1-BE46-C257BA64C439}">
  <dimension ref="A1:K26"/>
  <sheetViews>
    <sheetView zoomScaleNormal="100" workbookViewId="0"/>
  </sheetViews>
  <sheetFormatPr defaultRowHeight="14.5" x14ac:dyDescent="0.35"/>
  <cols>
    <col min="1" max="1" width="24.81640625" bestFit="1" customWidth="1"/>
    <col min="2" max="2" width="8" bestFit="1" customWidth="1"/>
    <col min="3" max="22" width="5.1796875" bestFit="1" customWidth="1"/>
    <col min="23" max="23" width="3.7265625" bestFit="1" customWidth="1"/>
    <col min="24" max="24" width="11.26953125" bestFit="1" customWidth="1"/>
  </cols>
  <sheetData>
    <row r="1" spans="1:11" ht="17.5" thickBot="1" x14ac:dyDescent="0.45">
      <c r="A1" s="9" t="str">
        <f>'Cover page'!$A$37</f>
        <v>Table 6.1. Fatalities (count) by Demographics (Age group and Sex), 10 years (calendar) to 2023</v>
      </c>
    </row>
    <row r="2" spans="1:11" ht="15" thickTop="1" x14ac:dyDescent="0.35">
      <c r="A2" s="10" t="s">
        <v>18</v>
      </c>
    </row>
    <row r="3" spans="1:11" hidden="1" x14ac:dyDescent="0.35"/>
    <row r="4" spans="1:11" hidden="1" x14ac:dyDescent="0.35">
      <c r="A4" s="1" t="s">
        <v>19</v>
      </c>
      <c r="B4" t="s" vm="1">
        <v>20</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326</v>
      </c>
      <c r="B8" s="12">
        <v>22</v>
      </c>
      <c r="C8" s="12">
        <v>17</v>
      </c>
      <c r="D8" s="12">
        <v>16</v>
      </c>
      <c r="E8" s="12">
        <v>16</v>
      </c>
      <c r="F8" s="12">
        <v>19</v>
      </c>
      <c r="G8" s="12">
        <v>15</v>
      </c>
      <c r="H8" s="12">
        <v>9</v>
      </c>
      <c r="I8" s="12">
        <v>16</v>
      </c>
      <c r="J8" s="12">
        <v>17</v>
      </c>
      <c r="K8" s="12">
        <v>27</v>
      </c>
    </row>
    <row r="9" spans="1:11" x14ac:dyDescent="0.35">
      <c r="A9" s="17" t="s">
        <v>327</v>
      </c>
      <c r="B9" s="12">
        <v>20</v>
      </c>
      <c r="C9" s="12">
        <v>15</v>
      </c>
      <c r="D9" s="12">
        <v>15</v>
      </c>
      <c r="E9" s="12">
        <v>11</v>
      </c>
      <c r="F9" s="12">
        <v>18</v>
      </c>
      <c r="G9" s="12">
        <v>12</v>
      </c>
      <c r="H9" s="12">
        <v>8</v>
      </c>
      <c r="I9" s="12">
        <v>16</v>
      </c>
      <c r="J9" s="12">
        <v>15</v>
      </c>
      <c r="K9" s="12">
        <v>25</v>
      </c>
    </row>
    <row r="10" spans="1:11" x14ac:dyDescent="0.35">
      <c r="A10" s="17" t="s">
        <v>328</v>
      </c>
      <c r="B10" s="12">
        <v>2</v>
      </c>
      <c r="C10" s="12">
        <v>2</v>
      </c>
      <c r="D10" s="12">
        <v>1</v>
      </c>
      <c r="E10" s="12">
        <v>5</v>
      </c>
      <c r="F10" s="12">
        <v>1</v>
      </c>
      <c r="G10" s="12">
        <v>3</v>
      </c>
      <c r="H10" s="12">
        <v>1</v>
      </c>
      <c r="I10" s="12">
        <v>0</v>
      </c>
      <c r="J10" s="12">
        <v>2</v>
      </c>
      <c r="K10" s="12">
        <v>2</v>
      </c>
    </row>
    <row r="11" spans="1:11" x14ac:dyDescent="0.35">
      <c r="A11" s="16" t="s">
        <v>329</v>
      </c>
      <c r="B11" s="12">
        <v>33</v>
      </c>
      <c r="C11" s="12">
        <v>39</v>
      </c>
      <c r="D11" s="12">
        <v>33</v>
      </c>
      <c r="E11" s="12">
        <v>32</v>
      </c>
      <c r="F11" s="12">
        <v>24</v>
      </c>
      <c r="G11" s="12">
        <v>26</v>
      </c>
      <c r="H11" s="12">
        <v>31</v>
      </c>
      <c r="I11" s="12">
        <v>24</v>
      </c>
      <c r="J11" s="12">
        <v>29</v>
      </c>
      <c r="K11" s="12">
        <v>29</v>
      </c>
    </row>
    <row r="12" spans="1:11" x14ac:dyDescent="0.35">
      <c r="A12" s="17" t="s">
        <v>327</v>
      </c>
      <c r="B12" s="12">
        <v>29</v>
      </c>
      <c r="C12" s="12">
        <v>33</v>
      </c>
      <c r="D12" s="12">
        <v>30</v>
      </c>
      <c r="E12" s="12">
        <v>30</v>
      </c>
      <c r="F12" s="12">
        <v>23</v>
      </c>
      <c r="G12" s="12">
        <v>25</v>
      </c>
      <c r="H12" s="12">
        <v>29</v>
      </c>
      <c r="I12" s="12">
        <v>24</v>
      </c>
      <c r="J12" s="12">
        <v>27</v>
      </c>
      <c r="K12" s="12">
        <v>27</v>
      </c>
    </row>
    <row r="13" spans="1:11" x14ac:dyDescent="0.35">
      <c r="A13" s="17" t="s">
        <v>328</v>
      </c>
      <c r="B13" s="12">
        <v>4</v>
      </c>
      <c r="C13" s="12">
        <v>6</v>
      </c>
      <c r="D13" s="12">
        <v>3</v>
      </c>
      <c r="E13" s="12">
        <v>2</v>
      </c>
      <c r="F13" s="12">
        <v>1</v>
      </c>
      <c r="G13" s="12">
        <v>1</v>
      </c>
      <c r="H13" s="12">
        <v>2</v>
      </c>
      <c r="I13" s="12">
        <v>0</v>
      </c>
      <c r="J13" s="12">
        <v>2</v>
      </c>
      <c r="K13" s="12">
        <v>2</v>
      </c>
    </row>
    <row r="14" spans="1:11" x14ac:dyDescent="0.35">
      <c r="A14" s="16" t="s">
        <v>330</v>
      </c>
      <c r="B14" s="12">
        <v>28</v>
      </c>
      <c r="C14" s="12">
        <v>28</v>
      </c>
      <c r="D14" s="12">
        <v>24</v>
      </c>
      <c r="E14" s="12">
        <v>34</v>
      </c>
      <c r="F14" s="12">
        <v>26</v>
      </c>
      <c r="G14" s="12">
        <v>36</v>
      </c>
      <c r="H14" s="12">
        <v>33</v>
      </c>
      <c r="I14" s="12">
        <v>26</v>
      </c>
      <c r="J14" s="12">
        <v>29</v>
      </c>
      <c r="K14" s="12">
        <v>35</v>
      </c>
    </row>
    <row r="15" spans="1:11" x14ac:dyDescent="0.35">
      <c r="A15" s="17" t="s">
        <v>327</v>
      </c>
      <c r="B15" s="12">
        <v>27</v>
      </c>
      <c r="C15" s="12">
        <v>27</v>
      </c>
      <c r="D15" s="12">
        <v>21</v>
      </c>
      <c r="E15" s="12">
        <v>34</v>
      </c>
      <c r="F15" s="12">
        <v>24</v>
      </c>
      <c r="G15" s="12">
        <v>35</v>
      </c>
      <c r="H15" s="12">
        <v>32</v>
      </c>
      <c r="I15" s="12">
        <v>24</v>
      </c>
      <c r="J15" s="12">
        <v>23</v>
      </c>
      <c r="K15" s="12">
        <v>33</v>
      </c>
    </row>
    <row r="16" spans="1:11" x14ac:dyDescent="0.35">
      <c r="A16" s="17" t="s">
        <v>328</v>
      </c>
      <c r="B16" s="12">
        <v>1</v>
      </c>
      <c r="C16" s="12">
        <v>1</v>
      </c>
      <c r="D16" s="12">
        <v>3</v>
      </c>
      <c r="E16" s="12">
        <v>0</v>
      </c>
      <c r="F16" s="12">
        <v>2</v>
      </c>
      <c r="G16" s="12">
        <v>1</v>
      </c>
      <c r="H16" s="12">
        <v>1</v>
      </c>
      <c r="I16" s="12">
        <v>2</v>
      </c>
      <c r="J16" s="12">
        <v>6</v>
      </c>
      <c r="K16" s="12">
        <v>2</v>
      </c>
    </row>
    <row r="17" spans="1:11" x14ac:dyDescent="0.35">
      <c r="A17" s="16" t="s">
        <v>331</v>
      </c>
      <c r="B17" s="12">
        <v>44</v>
      </c>
      <c r="C17" s="12">
        <v>51</v>
      </c>
      <c r="D17" s="12">
        <v>40</v>
      </c>
      <c r="E17" s="12">
        <v>36</v>
      </c>
      <c r="F17" s="12">
        <v>27</v>
      </c>
      <c r="G17" s="12">
        <v>33</v>
      </c>
      <c r="H17" s="12">
        <v>35</v>
      </c>
      <c r="I17" s="12">
        <v>33</v>
      </c>
      <c r="J17" s="12">
        <v>35</v>
      </c>
      <c r="K17" s="12">
        <v>38</v>
      </c>
    </row>
    <row r="18" spans="1:11" x14ac:dyDescent="0.35">
      <c r="A18" s="17" t="s">
        <v>327</v>
      </c>
      <c r="B18" s="12">
        <v>42</v>
      </c>
      <c r="C18" s="12">
        <v>50</v>
      </c>
      <c r="D18" s="12">
        <v>37</v>
      </c>
      <c r="E18" s="12">
        <v>33</v>
      </c>
      <c r="F18" s="12">
        <v>26</v>
      </c>
      <c r="G18" s="12">
        <v>32</v>
      </c>
      <c r="H18" s="12">
        <v>35</v>
      </c>
      <c r="I18" s="12">
        <v>31</v>
      </c>
      <c r="J18" s="12">
        <v>33</v>
      </c>
      <c r="K18" s="12">
        <v>35</v>
      </c>
    </row>
    <row r="19" spans="1:11" x14ac:dyDescent="0.35">
      <c r="A19" s="17" t="s">
        <v>328</v>
      </c>
      <c r="B19" s="12">
        <v>2</v>
      </c>
      <c r="C19" s="12">
        <v>1</v>
      </c>
      <c r="D19" s="12">
        <v>3</v>
      </c>
      <c r="E19" s="12">
        <v>3</v>
      </c>
      <c r="F19" s="12">
        <v>1</v>
      </c>
      <c r="G19" s="12">
        <v>1</v>
      </c>
      <c r="H19" s="12">
        <v>0</v>
      </c>
      <c r="I19" s="12">
        <v>2</v>
      </c>
      <c r="J19" s="12">
        <v>2</v>
      </c>
      <c r="K19" s="12">
        <v>3</v>
      </c>
    </row>
    <row r="20" spans="1:11" x14ac:dyDescent="0.35">
      <c r="A20" s="16" t="s">
        <v>332</v>
      </c>
      <c r="B20" s="12">
        <v>38</v>
      </c>
      <c r="C20" s="12">
        <v>42</v>
      </c>
      <c r="D20" s="12">
        <v>48</v>
      </c>
      <c r="E20" s="12">
        <v>48</v>
      </c>
      <c r="F20" s="12">
        <v>31</v>
      </c>
      <c r="G20" s="12">
        <v>49</v>
      </c>
      <c r="H20" s="12">
        <v>55</v>
      </c>
      <c r="I20" s="12">
        <v>43</v>
      </c>
      <c r="J20" s="12">
        <v>44</v>
      </c>
      <c r="K20" s="12">
        <v>40</v>
      </c>
    </row>
    <row r="21" spans="1:11" x14ac:dyDescent="0.35">
      <c r="A21" s="17" t="s">
        <v>327</v>
      </c>
      <c r="B21" s="12">
        <v>35</v>
      </c>
      <c r="C21" s="12">
        <v>41</v>
      </c>
      <c r="D21" s="12">
        <v>43</v>
      </c>
      <c r="E21" s="12">
        <v>44</v>
      </c>
      <c r="F21" s="12">
        <v>30</v>
      </c>
      <c r="G21" s="12">
        <v>48</v>
      </c>
      <c r="H21" s="12">
        <v>53</v>
      </c>
      <c r="I21" s="12">
        <v>41</v>
      </c>
      <c r="J21" s="12">
        <v>41</v>
      </c>
      <c r="K21" s="12">
        <v>40</v>
      </c>
    </row>
    <row r="22" spans="1:11" x14ac:dyDescent="0.35">
      <c r="A22" s="17" t="s">
        <v>328</v>
      </c>
      <c r="B22" s="12">
        <v>3</v>
      </c>
      <c r="C22" s="12">
        <v>1</v>
      </c>
      <c r="D22" s="12">
        <v>5</v>
      </c>
      <c r="E22" s="12">
        <v>4</v>
      </c>
      <c r="F22" s="12">
        <v>1</v>
      </c>
      <c r="G22" s="12">
        <v>1</v>
      </c>
      <c r="H22" s="12">
        <v>2</v>
      </c>
      <c r="I22" s="12">
        <v>2</v>
      </c>
      <c r="J22" s="12">
        <v>3</v>
      </c>
      <c r="K22" s="12">
        <v>0</v>
      </c>
    </row>
    <row r="23" spans="1:11" x14ac:dyDescent="0.35">
      <c r="A23" s="16" t="s">
        <v>333</v>
      </c>
      <c r="B23" s="12">
        <v>31</v>
      </c>
      <c r="C23" s="12">
        <v>36</v>
      </c>
      <c r="D23" s="12">
        <v>26</v>
      </c>
      <c r="E23" s="12">
        <v>24</v>
      </c>
      <c r="F23" s="12">
        <v>17</v>
      </c>
      <c r="G23" s="12">
        <v>32</v>
      </c>
      <c r="H23" s="12">
        <v>33</v>
      </c>
      <c r="I23" s="12">
        <v>30</v>
      </c>
      <c r="J23" s="12">
        <v>41</v>
      </c>
      <c r="K23" s="12">
        <v>27</v>
      </c>
    </row>
    <row r="24" spans="1:11" x14ac:dyDescent="0.35">
      <c r="A24" s="17" t="s">
        <v>327</v>
      </c>
      <c r="B24" s="12">
        <v>30</v>
      </c>
      <c r="C24" s="12">
        <v>35</v>
      </c>
      <c r="D24" s="12">
        <v>25</v>
      </c>
      <c r="E24" s="12">
        <v>24</v>
      </c>
      <c r="F24" s="12">
        <v>15</v>
      </c>
      <c r="G24" s="12">
        <v>31</v>
      </c>
      <c r="H24" s="12">
        <v>31</v>
      </c>
      <c r="I24" s="12">
        <v>30</v>
      </c>
      <c r="J24" s="12">
        <v>41</v>
      </c>
      <c r="K24" s="12">
        <v>26</v>
      </c>
    </row>
    <row r="25" spans="1:11" x14ac:dyDescent="0.35">
      <c r="A25" s="17" t="s">
        <v>328</v>
      </c>
      <c r="B25" s="12">
        <v>1</v>
      </c>
      <c r="C25" s="12">
        <v>1</v>
      </c>
      <c r="D25" s="12">
        <v>1</v>
      </c>
      <c r="E25" s="12">
        <v>0</v>
      </c>
      <c r="F25" s="12">
        <v>2</v>
      </c>
      <c r="G25" s="12">
        <v>1</v>
      </c>
      <c r="H25" s="12">
        <v>2</v>
      </c>
      <c r="I25" s="12">
        <v>0</v>
      </c>
      <c r="J25" s="12">
        <v>0</v>
      </c>
      <c r="K25" s="12">
        <v>1</v>
      </c>
    </row>
    <row r="26" spans="1:11" x14ac:dyDescent="0.35">
      <c r="A26" s="14" t="s">
        <v>139</v>
      </c>
      <c r="B26" s="12">
        <v>196</v>
      </c>
      <c r="C26" s="12">
        <v>213</v>
      </c>
      <c r="D26" s="12">
        <v>187</v>
      </c>
      <c r="E26" s="12">
        <v>190</v>
      </c>
      <c r="F26" s="12">
        <v>144</v>
      </c>
      <c r="G26" s="12">
        <v>191</v>
      </c>
      <c r="H26" s="12">
        <v>196</v>
      </c>
      <c r="I26" s="12">
        <v>172</v>
      </c>
      <c r="J26" s="12">
        <v>195</v>
      </c>
      <c r="K26" s="12">
        <v>200</v>
      </c>
    </row>
  </sheetData>
  <hyperlinks>
    <hyperlink ref="A2" location="'Cover page'!A1" display="Data notes apply to this table. Click here to see notes or return to cover page." xr:uid="{5BE7F916-51D1-49E2-A22C-FADFBF60B75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AADF-9C3F-4333-AFAC-2910B70C3F68}">
  <dimension ref="A1:K26"/>
  <sheetViews>
    <sheetView zoomScaleNormal="100" workbookViewId="0"/>
  </sheetViews>
  <sheetFormatPr defaultRowHeight="14.5" x14ac:dyDescent="0.35"/>
  <cols>
    <col min="1" max="1" width="24.816406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page'!$A$38</f>
        <v>Table 6.2. Fatalities (rate) by Demographics (Age group and Sex), 10 years (calendar) to 2023</v>
      </c>
    </row>
    <row r="2" spans="1:11" ht="15" thickTop="1" x14ac:dyDescent="0.35">
      <c r="A2" s="10" t="s">
        <v>18</v>
      </c>
    </row>
    <row r="3" spans="1:11" hidden="1" x14ac:dyDescent="0.35"/>
    <row r="4" spans="1:11" hidden="1" x14ac:dyDescent="0.35">
      <c r="A4" s="1" t="s">
        <v>19</v>
      </c>
      <c r="B4" t="s" vm="1">
        <v>20</v>
      </c>
    </row>
    <row r="5" spans="1:11" hidden="1" x14ac:dyDescent="0.35"/>
    <row r="6" spans="1:11" x14ac:dyDescent="0.35">
      <c r="A6" s="1" t="s">
        <v>140</v>
      </c>
    </row>
    <row r="7" spans="1:11" x14ac:dyDescent="0.35">
      <c r="B7" t="s">
        <v>24</v>
      </c>
      <c r="C7" t="s">
        <v>25</v>
      </c>
      <c r="D7" t="s">
        <v>26</v>
      </c>
      <c r="E7" t="s">
        <v>27</v>
      </c>
      <c r="F7" t="s">
        <v>28</v>
      </c>
      <c r="G7" t="s">
        <v>29</v>
      </c>
      <c r="H7" t="s">
        <v>30</v>
      </c>
      <c r="I7" t="s">
        <v>31</v>
      </c>
      <c r="J7" t="s">
        <v>32</v>
      </c>
      <c r="K7" t="s">
        <v>33</v>
      </c>
    </row>
    <row r="8" spans="1:11" x14ac:dyDescent="0.35">
      <c r="A8" s="16" t="s">
        <v>326</v>
      </c>
      <c r="B8" s="11">
        <v>1.2241970947602285</v>
      </c>
      <c r="C8" s="11">
        <v>0.92737428240304354</v>
      </c>
      <c r="D8" s="11">
        <v>0.86839257746686793</v>
      </c>
      <c r="E8" s="11">
        <v>0.86404072155757117</v>
      </c>
      <c r="F8" s="11">
        <v>0.99389430701734494</v>
      </c>
      <c r="G8" s="11">
        <v>0.77766244266537754</v>
      </c>
      <c r="H8" s="11">
        <v>0.50558619485953404</v>
      </c>
      <c r="I8" s="11">
        <v>0.85162021932270127</v>
      </c>
      <c r="J8" s="11">
        <v>0.8178960860882617</v>
      </c>
      <c r="K8" s="11">
        <v>1.2390059721717117</v>
      </c>
    </row>
    <row r="9" spans="1:11" x14ac:dyDescent="0.35">
      <c r="A9" s="17" t="s">
        <v>327</v>
      </c>
      <c r="B9" s="11">
        <v>2.182086668903179</v>
      </c>
      <c r="C9" s="11">
        <v>1.6087932721312936</v>
      </c>
      <c r="D9" s="11">
        <v>1.6018647785264701</v>
      </c>
      <c r="E9" s="11">
        <v>1.1673948605058806</v>
      </c>
      <c r="F9" s="11">
        <v>1.8533974306393082</v>
      </c>
      <c r="G9" s="11">
        <v>1.217983253015543</v>
      </c>
      <c r="H9" s="11">
        <v>0.88721664595864147</v>
      </c>
      <c r="I9" s="11">
        <v>1.6946375436728929</v>
      </c>
      <c r="J9" s="11">
        <v>1.4323673338508425</v>
      </c>
      <c r="K9" s="11">
        <v>2.2507845048420085</v>
      </c>
    </row>
    <row r="10" spans="1:11" x14ac:dyDescent="0.35">
      <c r="A10" s="17" t="s">
        <v>328</v>
      </c>
      <c r="B10" s="11">
        <v>0.22713274005404574</v>
      </c>
      <c r="C10" s="11">
        <v>0.22203553601489065</v>
      </c>
      <c r="D10" s="11">
        <v>0.11036601440016928</v>
      </c>
      <c r="E10" s="11">
        <v>0.54975529204149265</v>
      </c>
      <c r="F10" s="11">
        <v>0.10632838365627731</v>
      </c>
      <c r="G10" s="11">
        <v>0.31792383576320216</v>
      </c>
      <c r="H10" s="11">
        <v>0.11384133510098744</v>
      </c>
      <c r="I10" s="11" t="s">
        <v>141</v>
      </c>
      <c r="J10" s="11">
        <v>0.19393257760428892</v>
      </c>
      <c r="K10" s="11">
        <v>0.18718837548689524</v>
      </c>
    </row>
    <row r="11" spans="1:11" x14ac:dyDescent="0.35">
      <c r="A11" s="16" t="s">
        <v>329</v>
      </c>
      <c r="B11" s="11">
        <v>1.2206771811811197</v>
      </c>
      <c r="C11" s="11">
        <v>1.3982157394684647</v>
      </c>
      <c r="D11" s="11">
        <v>1.1580085379366358</v>
      </c>
      <c r="E11" s="11">
        <v>1.1029250098062582</v>
      </c>
      <c r="F11" s="11">
        <v>0.80726573899912402</v>
      </c>
      <c r="G11" s="11">
        <v>0.8534393461190154</v>
      </c>
      <c r="H11" s="11">
        <v>1.0481958225953856</v>
      </c>
      <c r="I11" s="11">
        <v>0.79882167219108235</v>
      </c>
      <c r="J11" s="11">
        <v>0.93256547669322754</v>
      </c>
      <c r="K11" s="11">
        <v>0.88094391299471253</v>
      </c>
    </row>
    <row r="12" spans="1:11" x14ac:dyDescent="0.35">
      <c r="A12" s="17" t="s">
        <v>327</v>
      </c>
      <c r="B12" s="11">
        <v>1.9468082244165053</v>
      </c>
      <c r="C12" s="11">
        <v>2.1611900520182137</v>
      </c>
      <c r="D12" s="11">
        <v>1.9246326361024826</v>
      </c>
      <c r="E12" s="11">
        <v>1.9085841678989877</v>
      </c>
      <c r="F12" s="11">
        <v>1.4359696839855032</v>
      </c>
      <c r="G12" s="11">
        <v>1.5303947881240689</v>
      </c>
      <c r="H12" s="11">
        <v>1.8523657350478613</v>
      </c>
      <c r="I12" s="11">
        <v>1.5136665151051159</v>
      </c>
      <c r="J12" s="11">
        <v>1.6530025212551827</v>
      </c>
      <c r="K12" s="11">
        <v>1.563494323656144</v>
      </c>
    </row>
    <row r="13" spans="1:11" x14ac:dyDescent="0.35">
      <c r="A13" s="17" t="s">
        <v>328</v>
      </c>
      <c r="B13" s="11">
        <v>0.32954364977847461</v>
      </c>
      <c r="C13" s="11">
        <v>0.47531054114419929</v>
      </c>
      <c r="D13" s="11">
        <v>0.23238144029662278</v>
      </c>
      <c r="E13" s="11">
        <v>0.15042909160787649</v>
      </c>
      <c r="F13" s="11">
        <v>7.2923844349308709E-2</v>
      </c>
      <c r="G13" s="11">
        <v>7.0774859162942294E-2</v>
      </c>
      <c r="H13" s="11">
        <v>0.14368878334013127</v>
      </c>
      <c r="I13" s="11" t="s">
        <v>141</v>
      </c>
      <c r="J13" s="11">
        <v>0.13547291292527916</v>
      </c>
      <c r="K13" s="11">
        <v>0.12779369167519783</v>
      </c>
    </row>
    <row r="14" spans="1:11" x14ac:dyDescent="0.35">
      <c r="A14" s="16" t="s">
        <v>330</v>
      </c>
      <c r="B14" s="11">
        <v>1.0966429676808671</v>
      </c>
      <c r="C14" s="11">
        <v>1.0857444790913493</v>
      </c>
      <c r="D14" s="11">
        <v>0.92132378438856266</v>
      </c>
      <c r="E14" s="11">
        <v>1.277168521778679</v>
      </c>
      <c r="F14" s="11">
        <v>0.95506372730558597</v>
      </c>
      <c r="G14" s="11">
        <v>1.2940624121906807</v>
      </c>
      <c r="H14" s="11">
        <v>1.1776032402212306</v>
      </c>
      <c r="I14" s="11">
        <v>0.88783628648879442</v>
      </c>
      <c r="J14" s="11">
        <v>0.95055313947668807</v>
      </c>
      <c r="K14" s="11">
        <v>1.1083849181764784</v>
      </c>
    </row>
    <row r="15" spans="1:11" x14ac:dyDescent="0.35">
      <c r="A15" s="17" t="s">
        <v>327</v>
      </c>
      <c r="B15" s="11">
        <v>1.9298349072137435</v>
      </c>
      <c r="C15" s="11">
        <v>1.9246998572614387</v>
      </c>
      <c r="D15" s="11">
        <v>1.4785794755852359</v>
      </c>
      <c r="E15" s="11">
        <v>2.3681045475327491</v>
      </c>
      <c r="F15" s="11">
        <v>1.6452727289564959</v>
      </c>
      <c r="G15" s="11">
        <v>2.357050254480034</v>
      </c>
      <c r="H15" s="11">
        <v>2.1355084837903258</v>
      </c>
      <c r="I15" s="11">
        <v>1.5482603204215259</v>
      </c>
      <c r="J15" s="11">
        <v>1.4393933208262217</v>
      </c>
      <c r="K15" s="11">
        <v>2.0001762162961372</v>
      </c>
    </row>
    <row r="16" spans="1:11" x14ac:dyDescent="0.35">
      <c r="A16" s="17" t="s">
        <v>328</v>
      </c>
      <c r="B16" s="11">
        <v>8.6642855279629269E-2</v>
      </c>
      <c r="C16" s="11">
        <v>8.5029709816632576E-2</v>
      </c>
      <c r="D16" s="11">
        <v>0.25323608744054371</v>
      </c>
      <c r="E16" s="11" t="s">
        <v>141</v>
      </c>
      <c r="F16" s="11">
        <v>0.15827709582995317</v>
      </c>
      <c r="G16" s="11">
        <v>7.7099213149830176E-2</v>
      </c>
      <c r="H16" s="11">
        <v>7.6697120314756784E-2</v>
      </c>
      <c r="I16" s="11">
        <v>0.14510198377835573</v>
      </c>
      <c r="J16" s="11">
        <v>0.41295017570083153</v>
      </c>
      <c r="K16" s="11">
        <v>0.13263539418870601</v>
      </c>
    </row>
    <row r="17" spans="1:11" x14ac:dyDescent="0.35">
      <c r="A17" s="16" t="s">
        <v>331</v>
      </c>
      <c r="B17" s="11">
        <v>1.7829513988115984</v>
      </c>
      <c r="C17" s="11">
        <v>2.0372640765007581</v>
      </c>
      <c r="D17" s="11">
        <v>1.5822634303516758</v>
      </c>
      <c r="E17" s="11">
        <v>1.4043872744294572</v>
      </c>
      <c r="F17" s="11">
        <v>1.0400191775375991</v>
      </c>
      <c r="G17" s="11">
        <v>1.252480285020362</v>
      </c>
      <c r="H17" s="11">
        <v>1.3372989832398394</v>
      </c>
      <c r="I17" s="11">
        <v>1.2368307550553341</v>
      </c>
      <c r="J17" s="11">
        <v>1.2829017245019481</v>
      </c>
      <c r="K17" s="11">
        <v>1.3843124438783694</v>
      </c>
    </row>
    <row r="18" spans="1:11" x14ac:dyDescent="0.35">
      <c r="A18" s="17" t="s">
        <v>327</v>
      </c>
      <c r="B18" s="11">
        <v>3.2520531910235473</v>
      </c>
      <c r="C18" s="11">
        <v>3.8111634961106633</v>
      </c>
      <c r="D18" s="11">
        <v>2.8239858147783736</v>
      </c>
      <c r="E18" s="11">
        <v>2.4870547727379093</v>
      </c>
      <c r="F18" s="11">
        <v>1.9384211908512667</v>
      </c>
      <c r="G18" s="11">
        <v>2.353319918125913</v>
      </c>
      <c r="H18" s="11">
        <v>2.5685865843372033</v>
      </c>
      <c r="I18" s="11">
        <v>2.251603107318132</v>
      </c>
      <c r="J18" s="11">
        <v>2.3619232625564841</v>
      </c>
      <c r="K18" s="11">
        <v>2.4921016022950657</v>
      </c>
    </row>
    <row r="19" spans="1:11" x14ac:dyDescent="0.35">
      <c r="A19" s="17" t="s">
        <v>328</v>
      </c>
      <c r="B19" s="11">
        <v>0.1700208292906695</v>
      </c>
      <c r="C19" s="11">
        <v>8.393331452262591E-2</v>
      </c>
      <c r="D19" s="11">
        <v>0.24634199281108721</v>
      </c>
      <c r="E19" s="11">
        <v>0.24261542745633452</v>
      </c>
      <c r="F19" s="11">
        <v>7.969345340962404E-2</v>
      </c>
      <c r="G19" s="11">
        <v>7.8431933014185357E-2</v>
      </c>
      <c r="H19" s="11" t="s">
        <v>141</v>
      </c>
      <c r="I19" s="11">
        <v>0.15488114469710343</v>
      </c>
      <c r="J19" s="11">
        <v>0.15026027413570847</v>
      </c>
      <c r="K19" s="11">
        <v>0.22377907594062599</v>
      </c>
    </row>
    <row r="20" spans="1:11" x14ac:dyDescent="0.35">
      <c r="A20" s="16" t="s">
        <v>332</v>
      </c>
      <c r="B20" s="11">
        <v>2.2959811482245978</v>
      </c>
      <c r="C20" s="11">
        <v>2.4644483134640667</v>
      </c>
      <c r="D20" s="11">
        <v>2.7435098119767356</v>
      </c>
      <c r="E20" s="11">
        <v>2.6392341779525226</v>
      </c>
      <c r="F20" s="11">
        <v>1.6645913362506921</v>
      </c>
      <c r="G20" s="11">
        <v>2.55037605655835</v>
      </c>
      <c r="H20" s="11">
        <v>2.8647454076854748</v>
      </c>
      <c r="I20" s="11">
        <v>2.1702510422779717</v>
      </c>
      <c r="J20" s="11">
        <v>2.1545489167388592</v>
      </c>
      <c r="K20" s="11">
        <v>1.9470559639743275</v>
      </c>
    </row>
    <row r="21" spans="1:11" x14ac:dyDescent="0.35">
      <c r="A21" s="17" t="s">
        <v>327</v>
      </c>
      <c r="B21" s="11">
        <v>3.8287141983142519</v>
      </c>
      <c r="C21" s="11">
        <v>4.3973072464128906</v>
      </c>
      <c r="D21" s="11">
        <v>4.5725487951333346</v>
      </c>
      <c r="E21" s="11">
        <v>4.5178103642528278</v>
      </c>
      <c r="F21" s="11">
        <v>3.0154100400153618</v>
      </c>
      <c r="G21" s="11">
        <v>4.6880106222924836</v>
      </c>
      <c r="H21" s="11">
        <v>5.2018376065836245</v>
      </c>
      <c r="I21" s="11">
        <v>3.9154099862521257</v>
      </c>
      <c r="J21" s="11">
        <v>3.7900078799770656</v>
      </c>
      <c r="K21" s="11">
        <v>3.6883619186070775</v>
      </c>
    </row>
    <row r="22" spans="1:11" x14ac:dyDescent="0.35">
      <c r="A22" s="17" t="s">
        <v>328</v>
      </c>
      <c r="B22" s="11">
        <v>0.4049015554271696</v>
      </c>
      <c r="C22" s="11">
        <v>0.12955942569932227</v>
      </c>
      <c r="D22" s="11">
        <v>0.61790252043181504</v>
      </c>
      <c r="E22" s="11">
        <v>0.47349254428289506</v>
      </c>
      <c r="F22" s="11">
        <v>0.11528315924279635</v>
      </c>
      <c r="G22" s="11">
        <v>0.11143342307181781</v>
      </c>
      <c r="H22" s="11">
        <v>0.22197049279423478</v>
      </c>
      <c r="I22" s="11">
        <v>0.2140884977561455</v>
      </c>
      <c r="J22" s="11">
        <v>0.31237021501227102</v>
      </c>
      <c r="K22" s="11" t="s">
        <v>141</v>
      </c>
    </row>
    <row r="23" spans="1:11" x14ac:dyDescent="0.35">
      <c r="A23" s="16" t="s">
        <v>333</v>
      </c>
      <c r="B23" s="11">
        <v>7.3317226519380911</v>
      </c>
      <c r="C23" s="11">
        <v>8.2852018786855677</v>
      </c>
      <c r="D23" s="11">
        <v>5.6669726364569151</v>
      </c>
      <c r="E23" s="11">
        <v>4.8430195275744898</v>
      </c>
      <c r="F23" s="11">
        <v>3.0971828631964371</v>
      </c>
      <c r="G23" s="11">
        <v>5.3614902680771408</v>
      </c>
      <c r="H23" s="11">
        <v>5.6407730150001809</v>
      </c>
      <c r="I23" s="11">
        <v>4.6755366663202045</v>
      </c>
      <c r="J23" s="11">
        <v>6.2323504125769347</v>
      </c>
      <c r="K23" s="11">
        <v>3.8820937806486353</v>
      </c>
    </row>
    <row r="24" spans="1:11" x14ac:dyDescent="0.35">
      <c r="A24" s="17" t="s">
        <v>327</v>
      </c>
      <c r="B24" s="11">
        <v>11.155814353785013</v>
      </c>
      <c r="C24" s="11">
        <v>12.908131947728089</v>
      </c>
      <c r="D24" s="11">
        <v>8.8537635555032796</v>
      </c>
      <c r="E24" s="11">
        <v>7.9366655762221239</v>
      </c>
      <c r="F24" s="11">
        <v>4.456277352189332</v>
      </c>
      <c r="G24" s="11">
        <v>8.650788637480753</v>
      </c>
      <c r="H24" s="11">
        <v>8.8419707627818269</v>
      </c>
      <c r="I24" s="11">
        <v>7.7123655202972232</v>
      </c>
      <c r="J24" s="11">
        <v>10.302594238718754</v>
      </c>
      <c r="K24" s="11">
        <v>6.2619521001469156</v>
      </c>
    </row>
    <row r="25" spans="1:11" x14ac:dyDescent="0.35">
      <c r="A25" s="17" t="s">
        <v>328</v>
      </c>
      <c r="B25" s="11">
        <v>0.64976381429660446</v>
      </c>
      <c r="C25" s="11">
        <v>0.61213473836945465</v>
      </c>
      <c r="D25" s="11">
        <v>0.56678752074879812</v>
      </c>
      <c r="E25" s="11" t="s">
        <v>141</v>
      </c>
      <c r="F25" s="11">
        <v>0.94214266837425098</v>
      </c>
      <c r="G25" s="11">
        <v>0.41928694998895111</v>
      </c>
      <c r="H25" s="11">
        <v>0.85314904063134067</v>
      </c>
      <c r="I25" s="11" t="s">
        <v>141</v>
      </c>
      <c r="J25" s="11" t="s">
        <v>141</v>
      </c>
      <c r="K25" s="11">
        <v>0.35676699556641839</v>
      </c>
    </row>
    <row r="26" spans="1:11" x14ac:dyDescent="0.35">
      <c r="A26" s="14" t="s">
        <v>139</v>
      </c>
      <c r="B26" s="11">
        <v>1.6897331611194844</v>
      </c>
      <c r="C26" s="11">
        <v>1.7984731156749367</v>
      </c>
      <c r="D26" s="11">
        <v>1.5539875465715733</v>
      </c>
      <c r="E26" s="11">
        <v>1.5456022431704741</v>
      </c>
      <c r="F26" s="11">
        <v>1.1415603802112386</v>
      </c>
      <c r="G26" s="11">
        <v>1.4794506804944603</v>
      </c>
      <c r="H26" s="11">
        <v>1.5479374946605131</v>
      </c>
      <c r="I26" s="11">
        <v>1.3127015741806318</v>
      </c>
      <c r="J26" s="11">
        <v>1.4267632640443995</v>
      </c>
      <c r="K26" s="11">
        <v>1.4160527894410251</v>
      </c>
    </row>
  </sheetData>
  <hyperlinks>
    <hyperlink ref="A2" location="'Cover page'!A1" display="Data notes apply to this table. Click here to see notes or return to cover page." xr:uid="{9EC540CC-BAF6-4C1A-8FA5-464A04B86A7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BCEF-07C3-4DAF-AD83-0E16654DF746}">
  <dimension ref="A1:K26"/>
  <sheetViews>
    <sheetView zoomScaleNormal="100" workbookViewId="0"/>
  </sheetViews>
  <sheetFormatPr defaultRowHeight="14.5" x14ac:dyDescent="0.35"/>
  <cols>
    <col min="1" max="1" width="24.7265625" bestFit="1" customWidth="1"/>
    <col min="2" max="2" width="8"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page'!$A$39</f>
        <v>Table 6.3. Fatalities (count) by Demographics (Age group and Sex), 10 years (financial) to 2022-23</v>
      </c>
    </row>
    <row r="2" spans="1:11" ht="15" thickTop="1" x14ac:dyDescent="0.35">
      <c r="A2" s="10" t="s">
        <v>18</v>
      </c>
    </row>
    <row r="3" spans="1:11" hidden="1" x14ac:dyDescent="0.35"/>
    <row r="4" spans="1:11" hidden="1" x14ac:dyDescent="0.35">
      <c r="A4" s="1" t="s">
        <v>142</v>
      </c>
      <c r="B4" t="s" vm="2">
        <v>20</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326</v>
      </c>
      <c r="B8" s="12">
        <v>13</v>
      </c>
      <c r="C8" s="12">
        <v>22</v>
      </c>
      <c r="D8" s="12">
        <v>17</v>
      </c>
      <c r="E8" s="12">
        <v>18</v>
      </c>
      <c r="F8" s="12">
        <v>14</v>
      </c>
      <c r="G8" s="12">
        <v>20</v>
      </c>
      <c r="H8" s="12">
        <v>13</v>
      </c>
      <c r="I8" s="12">
        <v>9</v>
      </c>
      <c r="J8" s="12">
        <v>15</v>
      </c>
      <c r="K8" s="12">
        <v>22</v>
      </c>
    </row>
    <row r="9" spans="1:11" x14ac:dyDescent="0.35">
      <c r="A9" s="17" t="s">
        <v>327</v>
      </c>
      <c r="B9" s="12">
        <v>12</v>
      </c>
      <c r="C9" s="12">
        <v>21</v>
      </c>
      <c r="D9" s="12">
        <v>15</v>
      </c>
      <c r="E9" s="12">
        <v>13</v>
      </c>
      <c r="F9" s="12">
        <v>12</v>
      </c>
      <c r="G9" s="12">
        <v>19</v>
      </c>
      <c r="H9" s="12">
        <v>10</v>
      </c>
      <c r="I9" s="12">
        <v>9</v>
      </c>
      <c r="J9" s="12">
        <v>14</v>
      </c>
      <c r="K9" s="12">
        <v>21</v>
      </c>
    </row>
    <row r="10" spans="1:11" x14ac:dyDescent="0.35">
      <c r="A10" s="17" t="s">
        <v>328</v>
      </c>
      <c r="B10" s="12">
        <v>1</v>
      </c>
      <c r="C10" s="12">
        <v>1</v>
      </c>
      <c r="D10" s="12">
        <v>2</v>
      </c>
      <c r="E10" s="12">
        <v>5</v>
      </c>
      <c r="F10" s="12">
        <v>2</v>
      </c>
      <c r="G10" s="12">
        <v>1</v>
      </c>
      <c r="H10" s="12">
        <v>3</v>
      </c>
      <c r="I10" s="12">
        <v>0</v>
      </c>
      <c r="J10" s="12">
        <v>1</v>
      </c>
      <c r="K10" s="12">
        <v>1</v>
      </c>
    </row>
    <row r="11" spans="1:11" x14ac:dyDescent="0.35">
      <c r="A11" s="16" t="s">
        <v>329</v>
      </c>
      <c r="B11" s="12">
        <v>33</v>
      </c>
      <c r="C11" s="12">
        <v>33</v>
      </c>
      <c r="D11" s="12">
        <v>41</v>
      </c>
      <c r="E11" s="12">
        <v>29</v>
      </c>
      <c r="F11" s="12">
        <v>33</v>
      </c>
      <c r="G11" s="12">
        <v>30</v>
      </c>
      <c r="H11" s="12">
        <v>24</v>
      </c>
      <c r="I11" s="12">
        <v>21</v>
      </c>
      <c r="J11" s="12">
        <v>31</v>
      </c>
      <c r="K11" s="12">
        <v>29</v>
      </c>
    </row>
    <row r="12" spans="1:11" x14ac:dyDescent="0.35">
      <c r="A12" s="17" t="s">
        <v>327</v>
      </c>
      <c r="B12" s="12">
        <v>31</v>
      </c>
      <c r="C12" s="12">
        <v>27</v>
      </c>
      <c r="D12" s="12">
        <v>36</v>
      </c>
      <c r="E12" s="12">
        <v>28</v>
      </c>
      <c r="F12" s="12">
        <v>31</v>
      </c>
      <c r="G12" s="12">
        <v>29</v>
      </c>
      <c r="H12" s="12">
        <v>22</v>
      </c>
      <c r="I12" s="12">
        <v>20</v>
      </c>
      <c r="J12" s="12">
        <v>30</v>
      </c>
      <c r="K12" s="12">
        <v>27</v>
      </c>
    </row>
    <row r="13" spans="1:11" x14ac:dyDescent="0.35">
      <c r="A13" s="17" t="s">
        <v>328</v>
      </c>
      <c r="B13" s="12">
        <v>2</v>
      </c>
      <c r="C13" s="12">
        <v>6</v>
      </c>
      <c r="D13" s="12">
        <v>5</v>
      </c>
      <c r="E13" s="12">
        <v>1</v>
      </c>
      <c r="F13" s="12">
        <v>2</v>
      </c>
      <c r="G13" s="12">
        <v>1</v>
      </c>
      <c r="H13" s="12">
        <v>2</v>
      </c>
      <c r="I13" s="12">
        <v>1</v>
      </c>
      <c r="J13" s="12">
        <v>1</v>
      </c>
      <c r="K13" s="12">
        <v>2</v>
      </c>
    </row>
    <row r="14" spans="1:11" x14ac:dyDescent="0.35">
      <c r="A14" s="16" t="s">
        <v>330</v>
      </c>
      <c r="B14" s="12">
        <v>33</v>
      </c>
      <c r="C14" s="12">
        <v>26</v>
      </c>
      <c r="D14" s="12">
        <v>29</v>
      </c>
      <c r="E14" s="12">
        <v>28</v>
      </c>
      <c r="F14" s="12">
        <v>26</v>
      </c>
      <c r="G14" s="12">
        <v>31</v>
      </c>
      <c r="H14" s="12">
        <v>35</v>
      </c>
      <c r="I14" s="12">
        <v>29</v>
      </c>
      <c r="J14" s="12">
        <v>32</v>
      </c>
      <c r="K14" s="12">
        <v>31</v>
      </c>
    </row>
    <row r="15" spans="1:11" x14ac:dyDescent="0.35">
      <c r="A15" s="17" t="s">
        <v>327</v>
      </c>
      <c r="B15" s="12">
        <v>31</v>
      </c>
      <c r="C15" s="12">
        <v>24</v>
      </c>
      <c r="D15" s="12">
        <v>26</v>
      </c>
      <c r="E15" s="12">
        <v>28</v>
      </c>
      <c r="F15" s="12">
        <v>25</v>
      </c>
      <c r="G15" s="12">
        <v>30</v>
      </c>
      <c r="H15" s="12">
        <v>34</v>
      </c>
      <c r="I15" s="12">
        <v>27</v>
      </c>
      <c r="J15" s="12">
        <v>28</v>
      </c>
      <c r="K15" s="12">
        <v>27</v>
      </c>
    </row>
    <row r="16" spans="1:11" x14ac:dyDescent="0.35">
      <c r="A16" s="17" t="s">
        <v>328</v>
      </c>
      <c r="B16" s="12">
        <v>2</v>
      </c>
      <c r="C16" s="12">
        <v>2</v>
      </c>
      <c r="D16" s="12">
        <v>3</v>
      </c>
      <c r="E16" s="12">
        <v>0</v>
      </c>
      <c r="F16" s="12">
        <v>1</v>
      </c>
      <c r="G16" s="12">
        <v>1</v>
      </c>
      <c r="H16" s="12">
        <v>1</v>
      </c>
      <c r="I16" s="12">
        <v>2</v>
      </c>
      <c r="J16" s="12">
        <v>4</v>
      </c>
      <c r="K16" s="12">
        <v>4</v>
      </c>
    </row>
    <row r="17" spans="1:11" x14ac:dyDescent="0.35">
      <c r="A17" s="16" t="s">
        <v>331</v>
      </c>
      <c r="B17" s="12">
        <v>52</v>
      </c>
      <c r="C17" s="12">
        <v>49</v>
      </c>
      <c r="D17" s="12">
        <v>39</v>
      </c>
      <c r="E17" s="12">
        <v>40</v>
      </c>
      <c r="F17" s="12">
        <v>33</v>
      </c>
      <c r="G17" s="12">
        <v>34</v>
      </c>
      <c r="H17" s="12">
        <v>34</v>
      </c>
      <c r="I17" s="12">
        <v>31</v>
      </c>
      <c r="J17" s="12">
        <v>39</v>
      </c>
      <c r="K17" s="12">
        <v>32</v>
      </c>
    </row>
    <row r="18" spans="1:11" x14ac:dyDescent="0.35">
      <c r="A18" s="17" t="s">
        <v>327</v>
      </c>
      <c r="B18" s="12">
        <v>49</v>
      </c>
      <c r="C18" s="12">
        <v>47</v>
      </c>
      <c r="D18" s="12">
        <v>39</v>
      </c>
      <c r="E18" s="12">
        <v>35</v>
      </c>
      <c r="F18" s="12">
        <v>32</v>
      </c>
      <c r="G18" s="12">
        <v>33</v>
      </c>
      <c r="H18" s="12">
        <v>33</v>
      </c>
      <c r="I18" s="12">
        <v>30</v>
      </c>
      <c r="J18" s="12">
        <v>37</v>
      </c>
      <c r="K18" s="12">
        <v>30</v>
      </c>
    </row>
    <row r="19" spans="1:11" x14ac:dyDescent="0.35">
      <c r="A19" s="17" t="s">
        <v>328</v>
      </c>
      <c r="B19" s="12">
        <v>3</v>
      </c>
      <c r="C19" s="12">
        <v>2</v>
      </c>
      <c r="D19" s="12">
        <v>0</v>
      </c>
      <c r="E19" s="12">
        <v>5</v>
      </c>
      <c r="F19" s="12">
        <v>1</v>
      </c>
      <c r="G19" s="12">
        <v>1</v>
      </c>
      <c r="H19" s="12">
        <v>1</v>
      </c>
      <c r="I19" s="12">
        <v>1</v>
      </c>
      <c r="J19" s="12">
        <v>2</v>
      </c>
      <c r="K19" s="12">
        <v>2</v>
      </c>
    </row>
    <row r="20" spans="1:11" x14ac:dyDescent="0.35">
      <c r="A20" s="16" t="s">
        <v>332</v>
      </c>
      <c r="B20" s="12">
        <v>37</v>
      </c>
      <c r="C20" s="12">
        <v>34</v>
      </c>
      <c r="D20" s="12">
        <v>52</v>
      </c>
      <c r="E20" s="12">
        <v>51</v>
      </c>
      <c r="F20" s="12">
        <v>38</v>
      </c>
      <c r="G20" s="12">
        <v>35</v>
      </c>
      <c r="H20" s="12">
        <v>59</v>
      </c>
      <c r="I20" s="12">
        <v>40</v>
      </c>
      <c r="J20" s="12">
        <v>48</v>
      </c>
      <c r="K20" s="12">
        <v>39</v>
      </c>
    </row>
    <row r="21" spans="1:11" x14ac:dyDescent="0.35">
      <c r="A21" s="17" t="s">
        <v>327</v>
      </c>
      <c r="B21" s="12">
        <v>35</v>
      </c>
      <c r="C21" s="12">
        <v>31</v>
      </c>
      <c r="D21" s="12">
        <v>49</v>
      </c>
      <c r="E21" s="12">
        <v>47</v>
      </c>
      <c r="F21" s="12">
        <v>36</v>
      </c>
      <c r="G21" s="12">
        <v>34</v>
      </c>
      <c r="H21" s="12">
        <v>56</v>
      </c>
      <c r="I21" s="12">
        <v>39</v>
      </c>
      <c r="J21" s="12">
        <v>45</v>
      </c>
      <c r="K21" s="12">
        <v>38</v>
      </c>
    </row>
    <row r="22" spans="1:11" x14ac:dyDescent="0.35">
      <c r="A22" s="17" t="s">
        <v>328</v>
      </c>
      <c r="B22" s="12">
        <v>2</v>
      </c>
      <c r="C22" s="12">
        <v>3</v>
      </c>
      <c r="D22" s="12">
        <v>3</v>
      </c>
      <c r="E22" s="12">
        <v>4</v>
      </c>
      <c r="F22" s="12">
        <v>2</v>
      </c>
      <c r="G22" s="12">
        <v>1</v>
      </c>
      <c r="H22" s="12">
        <v>3</v>
      </c>
      <c r="I22" s="12">
        <v>1</v>
      </c>
      <c r="J22" s="12">
        <v>3</v>
      </c>
      <c r="K22" s="12">
        <v>1</v>
      </c>
    </row>
    <row r="23" spans="1:11" x14ac:dyDescent="0.35">
      <c r="A23" s="16" t="s">
        <v>333</v>
      </c>
      <c r="B23" s="12">
        <v>30</v>
      </c>
      <c r="C23" s="12">
        <v>30</v>
      </c>
      <c r="D23" s="12">
        <v>35</v>
      </c>
      <c r="E23" s="12">
        <v>25</v>
      </c>
      <c r="F23" s="12">
        <v>16</v>
      </c>
      <c r="G23" s="12">
        <v>29</v>
      </c>
      <c r="H23" s="12">
        <v>34</v>
      </c>
      <c r="I23" s="12">
        <v>27</v>
      </c>
      <c r="J23" s="12">
        <v>39</v>
      </c>
      <c r="K23" s="12">
        <v>37</v>
      </c>
    </row>
    <row r="24" spans="1:11" x14ac:dyDescent="0.35">
      <c r="A24" s="17" t="s">
        <v>327</v>
      </c>
      <c r="B24" s="12">
        <v>29</v>
      </c>
      <c r="C24" s="12">
        <v>29</v>
      </c>
      <c r="D24" s="12">
        <v>35</v>
      </c>
      <c r="E24" s="12">
        <v>24</v>
      </c>
      <c r="F24" s="12">
        <v>15</v>
      </c>
      <c r="G24" s="12">
        <v>28</v>
      </c>
      <c r="H24" s="12">
        <v>32</v>
      </c>
      <c r="I24" s="12">
        <v>26</v>
      </c>
      <c r="J24" s="12">
        <v>39</v>
      </c>
      <c r="K24" s="12">
        <v>36</v>
      </c>
    </row>
    <row r="25" spans="1:11" x14ac:dyDescent="0.35">
      <c r="A25" s="17" t="s">
        <v>328</v>
      </c>
      <c r="B25" s="12">
        <v>1</v>
      </c>
      <c r="C25" s="12">
        <v>1</v>
      </c>
      <c r="D25" s="12">
        <v>0</v>
      </c>
      <c r="E25" s="12">
        <v>1</v>
      </c>
      <c r="F25" s="12">
        <v>1</v>
      </c>
      <c r="G25" s="12">
        <v>1</v>
      </c>
      <c r="H25" s="12">
        <v>2</v>
      </c>
      <c r="I25" s="12">
        <v>1</v>
      </c>
      <c r="J25" s="12">
        <v>0</v>
      </c>
      <c r="K25" s="12">
        <v>1</v>
      </c>
    </row>
    <row r="26" spans="1:11" x14ac:dyDescent="0.35">
      <c r="A26" s="14" t="s">
        <v>139</v>
      </c>
      <c r="B26" s="12">
        <v>198</v>
      </c>
      <c r="C26" s="12">
        <v>194</v>
      </c>
      <c r="D26" s="12">
        <v>213</v>
      </c>
      <c r="E26" s="12">
        <v>191</v>
      </c>
      <c r="F26" s="12">
        <v>160</v>
      </c>
      <c r="G26" s="12">
        <v>179</v>
      </c>
      <c r="H26" s="12">
        <v>199</v>
      </c>
      <c r="I26" s="12">
        <v>157</v>
      </c>
      <c r="J26" s="12">
        <v>204</v>
      </c>
      <c r="K26" s="12">
        <v>191</v>
      </c>
    </row>
  </sheetData>
  <hyperlinks>
    <hyperlink ref="A2" location="'Cover page'!A1" display="Data notes apply to this table. Click here to see notes or return to cover page." xr:uid="{9D10CF8E-367B-4F93-933D-9418925B91E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A511E-0193-4A48-AE63-454BAA59AF4F}">
  <dimension ref="A1:K26"/>
  <sheetViews>
    <sheetView zoomScaleNormal="100" workbookViewId="0"/>
  </sheetViews>
  <sheetFormatPr defaultRowHeight="14.5" x14ac:dyDescent="0.35"/>
  <cols>
    <col min="1" max="1" width="24.81640625" bestFit="1" customWidth="1"/>
    <col min="2" max="2" width="8" bestFit="1" customWidth="1"/>
    <col min="3" max="11" width="7.81640625" bestFit="1" customWidth="1"/>
    <col min="12" max="12" width="14.81640625" bestFit="1" customWidth="1"/>
    <col min="13" max="13" width="24.81640625" bestFit="1" customWidth="1"/>
    <col min="14" max="14" width="14.81640625" bestFit="1" customWidth="1"/>
    <col min="15" max="15" width="24.81640625" bestFit="1" customWidth="1"/>
    <col min="16" max="16" width="14.81640625" bestFit="1" customWidth="1"/>
    <col min="17" max="17" width="24.81640625" bestFit="1" customWidth="1"/>
    <col min="18" max="18" width="14.81640625" bestFit="1" customWidth="1"/>
    <col min="19" max="19" width="24.81640625" bestFit="1" customWidth="1"/>
    <col min="20" max="20" width="14.81640625" bestFit="1" customWidth="1"/>
    <col min="21" max="21" width="24.81640625" bestFit="1" customWidth="1"/>
    <col min="22" max="22" width="5.1796875" bestFit="1" customWidth="1"/>
    <col min="23" max="23" width="3.7265625" bestFit="1" customWidth="1"/>
    <col min="24" max="24" width="11.26953125" bestFit="1" customWidth="1"/>
  </cols>
  <sheetData>
    <row r="1" spans="1:11" ht="17.5" thickBot="1" x14ac:dyDescent="0.45">
      <c r="A1" s="9" t="str">
        <f>'Cover page'!$A$40</f>
        <v>Table 6.4. Fatalities (rate) by Demographics (Age group and Sex), 10 years (financial) to 2022-23</v>
      </c>
    </row>
    <row r="2" spans="1:11" ht="15" thickTop="1" x14ac:dyDescent="0.35">
      <c r="A2" s="10" t="s">
        <v>18</v>
      </c>
    </row>
    <row r="3" spans="1:11" hidden="1" x14ac:dyDescent="0.35"/>
    <row r="4" spans="1:11" hidden="1" x14ac:dyDescent="0.35">
      <c r="A4" s="1" t="s">
        <v>142</v>
      </c>
      <c r="B4" t="s" vm="2">
        <v>20</v>
      </c>
    </row>
    <row r="5" spans="1:11" hidden="1" x14ac:dyDescent="0.35"/>
    <row r="6" spans="1:11" x14ac:dyDescent="0.35">
      <c r="A6" s="1" t="s">
        <v>140</v>
      </c>
    </row>
    <row r="7" spans="1:11" x14ac:dyDescent="0.35">
      <c r="B7" t="s">
        <v>143</v>
      </c>
      <c r="C7" t="s">
        <v>144</v>
      </c>
      <c r="D7" t="s">
        <v>145</v>
      </c>
      <c r="E7" t="s">
        <v>146</v>
      </c>
      <c r="F7" t="s">
        <v>147</v>
      </c>
      <c r="G7" t="s">
        <v>148</v>
      </c>
      <c r="H7" t="s">
        <v>149</v>
      </c>
      <c r="I7" t="s">
        <v>150</v>
      </c>
      <c r="J7" t="s">
        <v>151</v>
      </c>
      <c r="K7" t="s">
        <v>152</v>
      </c>
    </row>
    <row r="8" spans="1:11" x14ac:dyDescent="0.35">
      <c r="A8" s="16" t="s">
        <v>326</v>
      </c>
      <c r="B8" s="11">
        <v>0.72499353636119002</v>
      </c>
      <c r="C8" s="11">
        <v>1.2096464231672204</v>
      </c>
      <c r="D8" s="11">
        <v>0.91742296013452651</v>
      </c>
      <c r="E8" s="11">
        <v>0.98616867441948475</v>
      </c>
      <c r="F8" s="11">
        <v>0.74162622903760533</v>
      </c>
      <c r="G8" s="11">
        <v>1.0364408251192441</v>
      </c>
      <c r="H8" s="11">
        <v>0.70770006097764782</v>
      </c>
      <c r="I8" s="11">
        <v>0.48840103416950142</v>
      </c>
      <c r="J8" s="11">
        <v>0.76715848939652842</v>
      </c>
      <c r="K8" s="11">
        <v>1.0242710127839023</v>
      </c>
    </row>
    <row r="9" spans="1:11" x14ac:dyDescent="0.35">
      <c r="A9" s="17" t="s">
        <v>327</v>
      </c>
      <c r="B9" s="11">
        <v>1.3144340519325268</v>
      </c>
      <c r="C9" s="11">
        <v>2.2589556401519824</v>
      </c>
      <c r="D9" s="11">
        <v>1.5969391397764119</v>
      </c>
      <c r="E9" s="11">
        <v>1.3977485093030064</v>
      </c>
      <c r="F9" s="11">
        <v>1.2540026530255577</v>
      </c>
      <c r="G9" s="11">
        <v>1.9313045726388698</v>
      </c>
      <c r="H9" s="11">
        <v>1.0696680605170852</v>
      </c>
      <c r="I9" s="11">
        <v>0.9727056820240001</v>
      </c>
      <c r="J9" s="11">
        <v>1.4155582172584844</v>
      </c>
      <c r="K9" s="11">
        <v>1.9353038832139069</v>
      </c>
    </row>
    <row r="10" spans="1:11" x14ac:dyDescent="0.35">
      <c r="A10" s="17" t="s">
        <v>328</v>
      </c>
      <c r="B10" s="11">
        <v>0.113613254197158</v>
      </c>
      <c r="C10" s="11">
        <v>0.11247580005063823</v>
      </c>
      <c r="D10" s="11">
        <v>0.21888550300991572</v>
      </c>
      <c r="E10" s="11">
        <v>0.55854788525231414</v>
      </c>
      <c r="F10" s="11">
        <v>0.21486717562727972</v>
      </c>
      <c r="G10" s="11">
        <v>0.10572055314209942</v>
      </c>
      <c r="H10" s="11">
        <v>0.33256955456053111</v>
      </c>
      <c r="I10" s="11" t="s">
        <v>141</v>
      </c>
      <c r="J10" s="11">
        <v>0.10349199692007705</v>
      </c>
      <c r="K10" s="11">
        <v>9.4093901257956317E-2</v>
      </c>
    </row>
    <row r="11" spans="1:11" x14ac:dyDescent="0.35">
      <c r="A11" s="16" t="s">
        <v>329</v>
      </c>
      <c r="B11" s="11">
        <v>1.2333811993173982</v>
      </c>
      <c r="C11" s="11">
        <v>1.1988137661552798</v>
      </c>
      <c r="D11" s="11">
        <v>1.4586463891465977</v>
      </c>
      <c r="E11" s="11">
        <v>1.0098125988054185</v>
      </c>
      <c r="F11" s="11">
        <v>1.1206702202902985</v>
      </c>
      <c r="G11" s="11">
        <v>0.99732387553883151</v>
      </c>
      <c r="H11" s="11">
        <v>0.79639462233189373</v>
      </c>
      <c r="I11" s="11">
        <v>0.70476184485345383</v>
      </c>
      <c r="J11" s="11">
        <v>1.022933980924144</v>
      </c>
      <c r="K11" s="11">
        <v>0.9034861646074035</v>
      </c>
    </row>
    <row r="12" spans="1:11" x14ac:dyDescent="0.35">
      <c r="A12" s="17" t="s">
        <v>327</v>
      </c>
      <c r="B12" s="11">
        <v>2.0993447226201258</v>
      </c>
      <c r="C12" s="11">
        <v>1.7869190974060747</v>
      </c>
      <c r="D12" s="11">
        <v>2.3393979540151224</v>
      </c>
      <c r="E12" s="11">
        <v>1.7882611163096378</v>
      </c>
      <c r="F12" s="11">
        <v>1.9511960697630171</v>
      </c>
      <c r="G12" s="11">
        <v>1.7925828767459306</v>
      </c>
      <c r="H12" s="11">
        <v>1.3715235439191893</v>
      </c>
      <c r="I12" s="11">
        <v>1.2681365023318012</v>
      </c>
      <c r="J12" s="11">
        <v>1.8874079215579187</v>
      </c>
      <c r="K12" s="11">
        <v>1.5989356044884155</v>
      </c>
    </row>
    <row r="13" spans="1:11" x14ac:dyDescent="0.35">
      <c r="A13" s="17" t="s">
        <v>328</v>
      </c>
      <c r="B13" s="11">
        <v>0.16681671966083064</v>
      </c>
      <c r="C13" s="11">
        <v>0.48319270825719018</v>
      </c>
      <c r="D13" s="11">
        <v>0.39309173736006542</v>
      </c>
      <c r="E13" s="11">
        <v>7.6566564228083417E-2</v>
      </c>
      <c r="F13" s="11">
        <v>0.14750379009509379</v>
      </c>
      <c r="G13" s="11">
        <v>7.192834226289177E-2</v>
      </c>
      <c r="H13" s="11">
        <v>0.1418916926093276</v>
      </c>
      <c r="I13" s="11">
        <v>7.1295518911089845E-2</v>
      </c>
      <c r="J13" s="11">
        <v>6.9395429622697444E-2</v>
      </c>
      <c r="K13" s="11">
        <v>0.13147811573889029</v>
      </c>
    </row>
    <row r="14" spans="1:11" x14ac:dyDescent="0.35">
      <c r="A14" s="16" t="s">
        <v>330</v>
      </c>
      <c r="B14" s="11">
        <v>1.2970037682397537</v>
      </c>
      <c r="C14" s="11">
        <v>1.0132284338960593</v>
      </c>
      <c r="D14" s="11">
        <v>1.1196527692274238</v>
      </c>
      <c r="E14" s="11">
        <v>1.0659150879642898</v>
      </c>
      <c r="F14" s="11">
        <v>0.96564481007131309</v>
      </c>
      <c r="G14" s="11">
        <v>1.1255601837337805</v>
      </c>
      <c r="H14" s="11">
        <v>1.2550523815098706</v>
      </c>
      <c r="I14" s="11">
        <v>1.0100353411874929</v>
      </c>
      <c r="J14" s="11">
        <v>1.0729103108626099</v>
      </c>
      <c r="K14" s="11">
        <v>1.0002701281479227</v>
      </c>
    </row>
    <row r="15" spans="1:11" x14ac:dyDescent="0.35">
      <c r="A15" s="17" t="s">
        <v>327</v>
      </c>
      <c r="B15" s="11">
        <v>2.2204977433195072</v>
      </c>
      <c r="C15" s="11">
        <v>1.711663269712046</v>
      </c>
      <c r="D15" s="11">
        <v>1.8476007966104071</v>
      </c>
      <c r="E15" s="11">
        <v>1.9595437246326297</v>
      </c>
      <c r="F15" s="11">
        <v>1.7315469142779625</v>
      </c>
      <c r="G15" s="11">
        <v>2.0370941804608975</v>
      </c>
      <c r="H15" s="11">
        <v>2.2753747539683715</v>
      </c>
      <c r="I15" s="11">
        <v>1.7733617815146394</v>
      </c>
      <c r="J15" s="11">
        <v>1.7822923650684346</v>
      </c>
      <c r="K15" s="11">
        <v>1.6613531284597809</v>
      </c>
    </row>
    <row r="16" spans="1:11" x14ac:dyDescent="0.35">
      <c r="A16" s="17" t="s">
        <v>328</v>
      </c>
      <c r="B16" s="11">
        <v>0.17417926484954438</v>
      </c>
      <c r="C16" s="11">
        <v>0.17183456761876234</v>
      </c>
      <c r="D16" s="11">
        <v>0.25362293658484364</v>
      </c>
      <c r="E16" s="11" t="s">
        <v>141</v>
      </c>
      <c r="F16" s="11">
        <v>8.00829216609827E-2</v>
      </c>
      <c r="G16" s="11">
        <v>7.8033665649679215E-2</v>
      </c>
      <c r="H16" s="11">
        <v>7.7251760866701949E-2</v>
      </c>
      <c r="I16" s="11">
        <v>0.14829592822318319</v>
      </c>
      <c r="J16" s="11">
        <v>0.28338015403078459</v>
      </c>
      <c r="K16" s="11">
        <v>0.27137381717904607</v>
      </c>
    </row>
    <row r="17" spans="1:11" x14ac:dyDescent="0.35">
      <c r="A17" s="16" t="s">
        <v>331</v>
      </c>
      <c r="B17" s="11">
        <v>2.1078371019154987</v>
      </c>
      <c r="C17" s="11">
        <v>1.9772771787879682</v>
      </c>
      <c r="D17" s="11">
        <v>1.5462596348697968</v>
      </c>
      <c r="E17" s="11">
        <v>1.5733023400842316</v>
      </c>
      <c r="F17" s="11">
        <v>1.2792454511112226</v>
      </c>
      <c r="G17" s="11">
        <v>1.2994413877859079</v>
      </c>
      <c r="H17" s="11">
        <v>1.2941586745203117</v>
      </c>
      <c r="I17" s="11">
        <v>1.1754385140753743</v>
      </c>
      <c r="J17" s="11">
        <v>1.4441936114417639</v>
      </c>
      <c r="K17" s="11">
        <v>1.1681458250207115</v>
      </c>
    </row>
    <row r="18" spans="1:11" x14ac:dyDescent="0.35">
      <c r="A18" s="17" t="s">
        <v>327</v>
      </c>
      <c r="B18" s="11">
        <v>3.800013564346798</v>
      </c>
      <c r="C18" s="11">
        <v>3.6142811009777387</v>
      </c>
      <c r="D18" s="11">
        <v>2.965857327742476</v>
      </c>
      <c r="E18" s="11">
        <v>2.658029279979317</v>
      </c>
      <c r="F18" s="11">
        <v>2.4048151032827016</v>
      </c>
      <c r="G18" s="11">
        <v>2.436821719056196</v>
      </c>
      <c r="H18" s="11">
        <v>2.4257285874905619</v>
      </c>
      <c r="I18" s="11">
        <v>2.1951644188758928</v>
      </c>
      <c r="J18" s="11">
        <v>2.6616898455331324</v>
      </c>
      <c r="K18" s="11">
        <v>2.1443501298065581</v>
      </c>
    </row>
    <row r="19" spans="1:11" x14ac:dyDescent="0.35">
      <c r="A19" s="17" t="s">
        <v>328</v>
      </c>
      <c r="B19" s="11">
        <v>0.25477388371807724</v>
      </c>
      <c r="C19" s="11">
        <v>0.16981411127308144</v>
      </c>
      <c r="D19" s="11" t="s">
        <v>141</v>
      </c>
      <c r="E19" s="11">
        <v>0.40794416215129714</v>
      </c>
      <c r="F19" s="11">
        <v>8.0065202117201736E-2</v>
      </c>
      <c r="G19" s="11">
        <v>7.9221352876726936E-2</v>
      </c>
      <c r="H19" s="11">
        <v>7.8940714757654434E-2</v>
      </c>
      <c r="I19" s="11">
        <v>7.8698429303787065E-2</v>
      </c>
      <c r="J19" s="11">
        <v>0.15262811083028413</v>
      </c>
      <c r="K19" s="11">
        <v>0.14921378282733824</v>
      </c>
    </row>
    <row r="20" spans="1:11" x14ac:dyDescent="0.35">
      <c r="A20" s="16" t="s">
        <v>332</v>
      </c>
      <c r="B20" s="11">
        <v>2.2707960186589808</v>
      </c>
      <c r="C20" s="11">
        <v>2.021684839801237</v>
      </c>
      <c r="D20" s="11">
        <v>2.9993650769832945</v>
      </c>
      <c r="E20" s="11">
        <v>2.873723864930819</v>
      </c>
      <c r="F20" s="11">
        <v>2.0624911916649382</v>
      </c>
      <c r="G20" s="11">
        <v>1.8483630386213434</v>
      </c>
      <c r="H20" s="11">
        <v>3.0701296567421652</v>
      </c>
      <c r="I20" s="11">
        <v>2.0509782409278592</v>
      </c>
      <c r="J20" s="11">
        <v>2.3705028788163744</v>
      </c>
      <c r="K20" s="11">
        <v>1.9115534082830501</v>
      </c>
    </row>
    <row r="21" spans="1:11" x14ac:dyDescent="0.35">
      <c r="A21" s="17" t="s">
        <v>327</v>
      </c>
      <c r="B21" s="11">
        <v>3.8741492526950392</v>
      </c>
      <c r="C21" s="11">
        <v>3.3535122472928385</v>
      </c>
      <c r="D21" s="11">
        <v>5.2117832725554303</v>
      </c>
      <c r="E21" s="11">
        <v>4.9566865911731224</v>
      </c>
      <c r="F21" s="11">
        <v>3.6403585088909267</v>
      </c>
      <c r="G21" s="11">
        <v>3.3653492801156952</v>
      </c>
      <c r="H21" s="11">
        <v>5.4883420765725246</v>
      </c>
      <c r="I21" s="11">
        <v>3.7781294874246933</v>
      </c>
      <c r="J21" s="11">
        <v>4.2070521145219715</v>
      </c>
      <c r="K21" s="11">
        <v>3.5213567969911455</v>
      </c>
    </row>
    <row r="22" spans="1:11" x14ac:dyDescent="0.35">
      <c r="A22" s="17" t="s">
        <v>328</v>
      </c>
      <c r="B22" s="11">
        <v>0.27549711268932908</v>
      </c>
      <c r="C22" s="11">
        <v>0.39611195953613648</v>
      </c>
      <c r="D22" s="11">
        <v>0.37806086686751394</v>
      </c>
      <c r="E22" s="11">
        <v>0.48397632515286171</v>
      </c>
      <c r="F22" s="11">
        <v>0.23432414760336945</v>
      </c>
      <c r="G22" s="11">
        <v>0.11321552588108023</v>
      </c>
      <c r="H22" s="11">
        <v>0.33281621867214273</v>
      </c>
      <c r="I22" s="11">
        <v>0.10892866313076555</v>
      </c>
      <c r="J22" s="11">
        <v>0.31405252304851983</v>
      </c>
      <c r="K22" s="11">
        <v>0.10404787914623546</v>
      </c>
    </row>
    <row r="23" spans="1:11" x14ac:dyDescent="0.35">
      <c r="A23" s="16" t="s">
        <v>333</v>
      </c>
      <c r="B23" s="11">
        <v>7.4389186244811372</v>
      </c>
      <c r="C23" s="11">
        <v>7.0568780083435536</v>
      </c>
      <c r="D23" s="11">
        <v>7.7493635747473579</v>
      </c>
      <c r="E23" s="11">
        <v>5.2941908871174341</v>
      </c>
      <c r="F23" s="11">
        <v>3.0601295414810545</v>
      </c>
      <c r="G23" s="11">
        <v>5.0460253572463181</v>
      </c>
      <c r="H23" s="11">
        <v>5.7884287959487786</v>
      </c>
      <c r="I23" s="11">
        <v>4.3389253438590432</v>
      </c>
      <c r="J23" s="11">
        <v>6.0817492365090597</v>
      </c>
      <c r="K23" s="11">
        <v>5.464284755197216</v>
      </c>
    </row>
    <row r="24" spans="1:11" x14ac:dyDescent="0.35">
      <c r="A24" s="17" t="s">
        <v>327</v>
      </c>
      <c r="B24" s="11">
        <v>11.121450832424994</v>
      </c>
      <c r="C24" s="11">
        <v>10.790015454022488</v>
      </c>
      <c r="D24" s="11">
        <v>12.592596520365456</v>
      </c>
      <c r="E24" s="11">
        <v>8.3009072026908832</v>
      </c>
      <c r="F24" s="11">
        <v>4.7064997079066666</v>
      </c>
      <c r="G24" s="11">
        <v>7.9136296177960945</v>
      </c>
      <c r="H24" s="11">
        <v>9.2173879030782171</v>
      </c>
      <c r="I24" s="11">
        <v>6.9123088718640133</v>
      </c>
      <c r="J24" s="11">
        <v>9.9943950075238259</v>
      </c>
      <c r="K24" s="11">
        <v>8.8535475344160197</v>
      </c>
    </row>
    <row r="25" spans="1:11" x14ac:dyDescent="0.35">
      <c r="A25" s="17" t="s">
        <v>328</v>
      </c>
      <c r="B25" s="11">
        <v>0.70162107035801324</v>
      </c>
      <c r="C25" s="11">
        <v>0.63958993948281084</v>
      </c>
      <c r="D25" s="11" t="s">
        <v>141</v>
      </c>
      <c r="E25" s="11">
        <v>0.54617749145954642</v>
      </c>
      <c r="F25" s="11">
        <v>0.4898467186258279</v>
      </c>
      <c r="G25" s="11">
        <v>0.45271440965857151</v>
      </c>
      <c r="H25" s="11">
        <v>0.83260896918522898</v>
      </c>
      <c r="I25" s="11">
        <v>0.40628390877066406</v>
      </c>
      <c r="J25" s="11" t="s">
        <v>141</v>
      </c>
      <c r="K25" s="11">
        <v>0.36967533463178537</v>
      </c>
    </row>
    <row r="26" spans="1:11" x14ac:dyDescent="0.35">
      <c r="A26" s="14" t="s">
        <v>139</v>
      </c>
      <c r="B26" s="11">
        <v>1.7198443469001079</v>
      </c>
      <c r="C26" s="11">
        <v>1.6549331873660178</v>
      </c>
      <c r="D26" s="11">
        <v>1.780713678409712</v>
      </c>
      <c r="E26" s="11">
        <v>1.5767849856934608</v>
      </c>
      <c r="F26" s="11">
        <v>1.2830955764705294</v>
      </c>
      <c r="G26" s="11">
        <v>1.400987627909561</v>
      </c>
      <c r="H26" s="11">
        <v>1.5576620122413904</v>
      </c>
      <c r="I26" s="11">
        <v>1.216720282588617</v>
      </c>
      <c r="J26" s="11">
        <v>1.5298171958286368</v>
      </c>
      <c r="K26" s="11">
        <v>1.3727620555466751</v>
      </c>
    </row>
  </sheetData>
  <hyperlinks>
    <hyperlink ref="A2" location="'Cover page'!A1" display="Data notes apply to this table. Click here to see notes or return to cover page." xr:uid="{EF4AB5F2-3442-4C21-A225-3CED26C72FF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C7FE-D632-4B0D-AEEA-D46780EE3798}">
  <dimension ref="A1:K16"/>
  <sheetViews>
    <sheetView zoomScaleNormal="100" workbookViewId="0"/>
  </sheetViews>
  <sheetFormatPr defaultRowHeight="14.5" x14ac:dyDescent="0.35"/>
  <cols>
    <col min="1" max="1" width="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page'!$A$42</f>
        <v>Table 7.1. Fatalities (count) by Location (State/Territory), 10 years (calendar) to 2023</v>
      </c>
    </row>
    <row r="2" spans="1:11" ht="15" thickTop="1" x14ac:dyDescent="0.35">
      <c r="A2" s="10" t="s">
        <v>18</v>
      </c>
    </row>
    <row r="3" spans="1:11" hidden="1" x14ac:dyDescent="0.35"/>
    <row r="4" spans="1:11" hidden="1" x14ac:dyDescent="0.35">
      <c r="A4" s="1" t="s">
        <v>19</v>
      </c>
      <c r="B4" t="s" vm="1">
        <v>20</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334</v>
      </c>
      <c r="B8" s="13">
        <v>58</v>
      </c>
      <c r="C8" s="13">
        <v>62</v>
      </c>
      <c r="D8" s="13">
        <v>54</v>
      </c>
      <c r="E8" s="13">
        <v>62</v>
      </c>
      <c r="F8" s="13">
        <v>47</v>
      </c>
      <c r="G8" s="13">
        <v>65</v>
      </c>
      <c r="H8" s="13">
        <v>53</v>
      </c>
      <c r="I8" s="13">
        <v>47</v>
      </c>
      <c r="J8" s="13">
        <v>49</v>
      </c>
      <c r="K8" s="13">
        <v>60</v>
      </c>
    </row>
    <row r="9" spans="1:11" x14ac:dyDescent="0.35">
      <c r="A9" s="16" t="s">
        <v>335</v>
      </c>
      <c r="B9" s="13">
        <v>42</v>
      </c>
      <c r="C9" s="13">
        <v>38</v>
      </c>
      <c r="D9" s="13">
        <v>36</v>
      </c>
      <c r="E9" s="13">
        <v>36</v>
      </c>
      <c r="F9" s="13">
        <v>33</v>
      </c>
      <c r="G9" s="13">
        <v>35</v>
      </c>
      <c r="H9" s="13">
        <v>52</v>
      </c>
      <c r="I9" s="13">
        <v>35</v>
      </c>
      <c r="J9" s="13">
        <v>40</v>
      </c>
      <c r="K9" s="13">
        <v>37</v>
      </c>
    </row>
    <row r="10" spans="1:11" x14ac:dyDescent="0.35">
      <c r="A10" s="16" t="s">
        <v>336</v>
      </c>
      <c r="B10" s="13">
        <v>50</v>
      </c>
      <c r="C10" s="13">
        <v>51</v>
      </c>
      <c r="D10" s="13">
        <v>46</v>
      </c>
      <c r="E10" s="13">
        <v>44</v>
      </c>
      <c r="F10" s="13">
        <v>39</v>
      </c>
      <c r="G10" s="13">
        <v>42</v>
      </c>
      <c r="H10" s="13">
        <v>33</v>
      </c>
      <c r="I10" s="13">
        <v>43</v>
      </c>
      <c r="J10" s="13">
        <v>49</v>
      </c>
      <c r="K10" s="13">
        <v>51</v>
      </c>
    </row>
    <row r="11" spans="1:11" x14ac:dyDescent="0.35">
      <c r="A11" s="16" t="s">
        <v>337</v>
      </c>
      <c r="B11" s="13">
        <v>10</v>
      </c>
      <c r="C11" s="13">
        <v>10</v>
      </c>
      <c r="D11" s="13">
        <v>21</v>
      </c>
      <c r="E11" s="13">
        <v>14</v>
      </c>
      <c r="F11" s="13">
        <v>9</v>
      </c>
      <c r="G11" s="13">
        <v>15</v>
      </c>
      <c r="H11" s="13">
        <v>11</v>
      </c>
      <c r="I11" s="13">
        <v>16</v>
      </c>
      <c r="J11" s="13">
        <v>14</v>
      </c>
      <c r="K11" s="13">
        <v>17</v>
      </c>
    </row>
    <row r="12" spans="1:11" x14ac:dyDescent="0.35">
      <c r="A12" s="16" t="s">
        <v>338</v>
      </c>
      <c r="B12" s="13">
        <v>24</v>
      </c>
      <c r="C12" s="13">
        <v>44</v>
      </c>
      <c r="D12" s="13">
        <v>19</v>
      </c>
      <c r="E12" s="13">
        <v>21</v>
      </c>
      <c r="F12" s="13">
        <v>11</v>
      </c>
      <c r="G12" s="13">
        <v>21</v>
      </c>
      <c r="H12" s="13">
        <v>31</v>
      </c>
      <c r="I12" s="13">
        <v>21</v>
      </c>
      <c r="J12" s="13">
        <v>35</v>
      </c>
      <c r="K12" s="13">
        <v>27</v>
      </c>
    </row>
    <row r="13" spans="1:11" x14ac:dyDescent="0.35">
      <c r="A13" s="16" t="s">
        <v>339</v>
      </c>
      <c r="B13" s="13">
        <v>8</v>
      </c>
      <c r="C13" s="13">
        <v>6</v>
      </c>
      <c r="D13" s="13">
        <v>6</v>
      </c>
      <c r="E13" s="13">
        <v>5</v>
      </c>
      <c r="F13" s="13">
        <v>1</v>
      </c>
      <c r="G13" s="13">
        <v>6</v>
      </c>
      <c r="H13" s="13">
        <v>8</v>
      </c>
      <c r="I13" s="13">
        <v>5</v>
      </c>
      <c r="J13" s="13">
        <v>4</v>
      </c>
      <c r="K13" s="13">
        <v>2</v>
      </c>
    </row>
    <row r="14" spans="1:11" x14ac:dyDescent="0.35">
      <c r="A14" s="16" t="s">
        <v>340</v>
      </c>
      <c r="B14" s="13">
        <v>4</v>
      </c>
      <c r="C14" s="13">
        <v>2</v>
      </c>
      <c r="D14" s="13">
        <v>4</v>
      </c>
      <c r="E14" s="13">
        <v>7</v>
      </c>
      <c r="F14" s="13">
        <v>3</v>
      </c>
      <c r="G14" s="13">
        <v>7</v>
      </c>
      <c r="H14" s="13">
        <v>6</v>
      </c>
      <c r="I14" s="13">
        <v>4</v>
      </c>
      <c r="J14" s="13">
        <v>3</v>
      </c>
      <c r="K14" s="13">
        <v>5</v>
      </c>
    </row>
    <row r="15" spans="1:11" x14ac:dyDescent="0.35">
      <c r="A15" s="16" t="s">
        <v>341</v>
      </c>
      <c r="B15" s="13">
        <v>0</v>
      </c>
      <c r="C15" s="13">
        <v>0</v>
      </c>
      <c r="D15" s="13">
        <v>1</v>
      </c>
      <c r="E15" s="13">
        <v>1</v>
      </c>
      <c r="F15" s="13">
        <v>1</v>
      </c>
      <c r="G15" s="13">
        <v>0</v>
      </c>
      <c r="H15" s="13">
        <v>2</v>
      </c>
      <c r="I15" s="13">
        <v>1</v>
      </c>
      <c r="J15" s="13">
        <v>1</v>
      </c>
      <c r="K15" s="13">
        <v>1</v>
      </c>
    </row>
    <row r="16" spans="1:11" x14ac:dyDescent="0.35">
      <c r="A16" s="14" t="s">
        <v>139</v>
      </c>
      <c r="B16" s="13">
        <v>196</v>
      </c>
      <c r="C16" s="13">
        <v>213</v>
      </c>
      <c r="D16" s="13">
        <v>187</v>
      </c>
      <c r="E16" s="13">
        <v>190</v>
      </c>
      <c r="F16" s="13">
        <v>144</v>
      </c>
      <c r="G16" s="13">
        <v>191</v>
      </c>
      <c r="H16" s="13">
        <v>196</v>
      </c>
      <c r="I16" s="13">
        <v>172</v>
      </c>
      <c r="J16" s="13">
        <v>195</v>
      </c>
      <c r="K16" s="13">
        <v>200</v>
      </c>
    </row>
  </sheetData>
  <hyperlinks>
    <hyperlink ref="A2" location="'Cover page'!A1" display="Data notes apply to this table. Click here to see notes or return to cover page." xr:uid="{CDDC58A8-F9C0-4B45-B1EA-310F2DEAEDD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BD8C-DBA7-4ECD-891D-40643A476263}">
  <dimension ref="A1:K16"/>
  <sheetViews>
    <sheetView zoomScaleNormal="100" workbookViewId="0"/>
  </sheetViews>
  <sheetFormatPr defaultRowHeight="14.5" x14ac:dyDescent="0.35"/>
  <cols>
    <col min="1" max="1" width="25" bestFit="1" customWidth="1"/>
    <col min="2" max="2" width="8"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page'!$A$43</f>
        <v>Table 7.2. Fatalities (rate) by Location (State/Territory), 10 years (calendar) to 2023</v>
      </c>
    </row>
    <row r="2" spans="1:11" ht="15" thickTop="1" x14ac:dyDescent="0.35">
      <c r="A2" s="10" t="s">
        <v>18</v>
      </c>
    </row>
    <row r="3" spans="1:11" hidden="1" x14ac:dyDescent="0.35"/>
    <row r="4" spans="1:11" hidden="1" x14ac:dyDescent="0.35">
      <c r="A4" s="1" t="s">
        <v>19</v>
      </c>
      <c r="B4" t="s" vm="1">
        <v>20</v>
      </c>
    </row>
    <row r="5" spans="1:11" hidden="1" x14ac:dyDescent="0.35"/>
    <row r="6" spans="1:11" x14ac:dyDescent="0.35">
      <c r="A6" s="1" t="s">
        <v>140</v>
      </c>
    </row>
    <row r="7" spans="1:11" x14ac:dyDescent="0.35">
      <c r="B7" t="s">
        <v>24</v>
      </c>
      <c r="C7" t="s">
        <v>25</v>
      </c>
      <c r="D7" t="s">
        <v>26</v>
      </c>
      <c r="E7" t="s">
        <v>27</v>
      </c>
      <c r="F7" t="s">
        <v>28</v>
      </c>
      <c r="G7" t="s">
        <v>29</v>
      </c>
      <c r="H7" t="s">
        <v>30</v>
      </c>
      <c r="I7" t="s">
        <v>31</v>
      </c>
      <c r="J7" t="s">
        <v>32</v>
      </c>
      <c r="K7" t="s">
        <v>33</v>
      </c>
    </row>
    <row r="8" spans="1:11" x14ac:dyDescent="0.35">
      <c r="A8" s="16" t="s">
        <v>334</v>
      </c>
      <c r="B8" s="11">
        <v>1.5975784708946266</v>
      </c>
      <c r="C8" s="11">
        <v>1.6606231576119141</v>
      </c>
      <c r="D8" s="11">
        <v>1.4128549154089061</v>
      </c>
      <c r="E8" s="11">
        <v>1.6021063536318276</v>
      </c>
      <c r="F8" s="11">
        <v>1.1777081746580027</v>
      </c>
      <c r="G8" s="11">
        <v>1.5870665050768042</v>
      </c>
      <c r="H8" s="11">
        <v>1.3279560266990571</v>
      </c>
      <c r="I8" s="11">
        <v>1.1610035477430189</v>
      </c>
      <c r="J8" s="11">
        <v>1.1536003007837725</v>
      </c>
      <c r="K8" s="11">
        <v>1.3631824471204388</v>
      </c>
    </row>
    <row r="9" spans="1:11" x14ac:dyDescent="0.35">
      <c r="A9" s="16" t="s">
        <v>335</v>
      </c>
      <c r="B9" s="11">
        <v>1.4421762118142107</v>
      </c>
      <c r="C9" s="11">
        <v>1.2638919716330321</v>
      </c>
      <c r="D9" s="11">
        <v>1.1592619423776445</v>
      </c>
      <c r="E9" s="11">
        <v>1.1229485375256512</v>
      </c>
      <c r="F9" s="11">
        <v>1.0061669015098613</v>
      </c>
      <c r="G9" s="11">
        <v>1.0348384100511581</v>
      </c>
      <c r="H9" s="11">
        <v>1.5873440681550128</v>
      </c>
      <c r="I9" s="11">
        <v>1.0304906222766115</v>
      </c>
      <c r="J9" s="11">
        <v>1.1382522781344158</v>
      </c>
      <c r="K9" s="11">
        <v>1.0137329433028328</v>
      </c>
    </row>
    <row r="10" spans="1:11" x14ac:dyDescent="0.35">
      <c r="A10" s="16" t="s">
        <v>336</v>
      </c>
      <c r="B10" s="11">
        <v>2.1382088439794287</v>
      </c>
      <c r="C10" s="11">
        <v>2.1569735231185541</v>
      </c>
      <c r="D10" s="11">
        <v>1.930503322827295</v>
      </c>
      <c r="E10" s="11">
        <v>1.7996155730887675</v>
      </c>
      <c r="F10" s="11">
        <v>1.5530359515224215</v>
      </c>
      <c r="G10" s="11">
        <v>1.6450161255626976</v>
      </c>
      <c r="H10" s="11">
        <v>1.3121868511124661</v>
      </c>
      <c r="I10" s="11">
        <v>1.6166609931863478</v>
      </c>
      <c r="J10" s="11">
        <v>1.755792784644078</v>
      </c>
      <c r="K10" s="11">
        <v>1.7843530532053984</v>
      </c>
    </row>
    <row r="11" spans="1:11" x14ac:dyDescent="0.35">
      <c r="A11" s="16" t="s">
        <v>337</v>
      </c>
      <c r="B11" s="11">
        <v>1.240290665410211</v>
      </c>
      <c r="C11" s="11">
        <v>1.2348458930845196</v>
      </c>
      <c r="D11" s="11">
        <v>2.5808526947360764</v>
      </c>
      <c r="E11" s="11">
        <v>1.6873250692384163</v>
      </c>
      <c r="F11" s="11">
        <v>1.0606456181530921</v>
      </c>
      <c r="G11" s="11">
        <v>1.7385621664304092</v>
      </c>
      <c r="H11" s="11">
        <v>1.2904127958486187</v>
      </c>
      <c r="I11" s="11">
        <v>1.8030500075768048</v>
      </c>
      <c r="J11" s="11">
        <v>1.5299811231591556</v>
      </c>
      <c r="K11" s="11">
        <v>1.7883757844618198</v>
      </c>
    </row>
    <row r="12" spans="1:11" x14ac:dyDescent="0.35">
      <c r="A12" s="16" t="s">
        <v>338</v>
      </c>
      <c r="B12" s="11">
        <v>1.8210553882218457</v>
      </c>
      <c r="C12" s="11">
        <v>3.3077068154438565</v>
      </c>
      <c r="D12" s="11">
        <v>1.453182456934317</v>
      </c>
      <c r="E12" s="11">
        <v>1.5886561492935869</v>
      </c>
      <c r="F12" s="11">
        <v>0.81348944412447188</v>
      </c>
      <c r="G12" s="11">
        <v>1.5239128115567573</v>
      </c>
      <c r="H12" s="11">
        <v>2.2511588751398319</v>
      </c>
      <c r="I12" s="11">
        <v>1.4543616218460429</v>
      </c>
      <c r="J12" s="11">
        <v>2.3115931799037321</v>
      </c>
      <c r="K12" s="11">
        <v>1.7282551233174868</v>
      </c>
    </row>
    <row r="13" spans="1:11" x14ac:dyDescent="0.35">
      <c r="A13" s="16" t="s">
        <v>339</v>
      </c>
      <c r="B13" s="11">
        <v>3.3688061405554346</v>
      </c>
      <c r="C13" s="11">
        <v>2.4906454686311603</v>
      </c>
      <c r="D13" s="11">
        <v>2.5211798670048626</v>
      </c>
      <c r="E13" s="11">
        <v>2.0130879680034486</v>
      </c>
      <c r="F13" s="11">
        <v>0.39292300419365778</v>
      </c>
      <c r="G13" s="11">
        <v>2.3261477142005997</v>
      </c>
      <c r="H13" s="11">
        <v>3.0563962921506702</v>
      </c>
      <c r="I13" s="11">
        <v>1.8167001105370126</v>
      </c>
      <c r="J13" s="11">
        <v>1.4117958815800817</v>
      </c>
      <c r="K13" s="11">
        <v>0.70051488981405796</v>
      </c>
    </row>
    <row r="14" spans="1:11" x14ac:dyDescent="0.35">
      <c r="A14" s="16" t="s">
        <v>340</v>
      </c>
      <c r="B14" s="11">
        <v>2.9050557923795224</v>
      </c>
      <c r="C14" s="11">
        <v>1.4460904461925324</v>
      </c>
      <c r="D14" s="11">
        <v>2.8884612700069709</v>
      </c>
      <c r="E14" s="11">
        <v>5.0746830455295804</v>
      </c>
      <c r="F14" s="11">
        <v>2.168493793609005</v>
      </c>
      <c r="G14" s="11">
        <v>5.1883181853364961</v>
      </c>
      <c r="H14" s="11">
        <v>4.4450899043073884</v>
      </c>
      <c r="I14" s="11">
        <v>2.9141382335837447</v>
      </c>
      <c r="J14" s="11">
        <v>2.1580288342592104</v>
      </c>
      <c r="K14" s="11">
        <v>3.5546200233833503</v>
      </c>
    </row>
    <row r="15" spans="1:11" x14ac:dyDescent="0.35">
      <c r="A15" s="16" t="s">
        <v>341</v>
      </c>
      <c r="B15" s="11" t="s">
        <v>141</v>
      </c>
      <c r="C15" s="11" t="s">
        <v>141</v>
      </c>
      <c r="D15" s="11">
        <v>0.44314067996854839</v>
      </c>
      <c r="E15" s="11">
        <v>0.42676132773067471</v>
      </c>
      <c r="F15" s="11">
        <v>0.41851526104003051</v>
      </c>
      <c r="G15" s="11" t="s">
        <v>141</v>
      </c>
      <c r="H15" s="11">
        <v>0.78777242110272616</v>
      </c>
      <c r="I15" s="11">
        <v>0.3929578615956007</v>
      </c>
      <c r="J15" s="11">
        <v>0.37977821498373104</v>
      </c>
      <c r="K15" s="11">
        <v>0.36333505864335164</v>
      </c>
    </row>
    <row r="16" spans="1:11" x14ac:dyDescent="0.35">
      <c r="A16" s="14" t="s">
        <v>139</v>
      </c>
      <c r="B16" s="11">
        <v>1.6897331611194844</v>
      </c>
      <c r="C16" s="11">
        <v>1.7984731156749367</v>
      </c>
      <c r="D16" s="11">
        <v>1.5539875465715733</v>
      </c>
      <c r="E16" s="11">
        <v>1.5456022431704741</v>
      </c>
      <c r="F16" s="11">
        <v>1.1415603802112386</v>
      </c>
      <c r="G16" s="11">
        <v>1.4794506804944603</v>
      </c>
      <c r="H16" s="11">
        <v>1.5479374946605131</v>
      </c>
      <c r="I16" s="11">
        <v>1.3127015741806318</v>
      </c>
      <c r="J16" s="11">
        <v>1.4267632640443995</v>
      </c>
      <c r="K16" s="11">
        <v>1.4160527894410251</v>
      </c>
    </row>
  </sheetData>
  <hyperlinks>
    <hyperlink ref="A2" location="'Cover page'!A1" display="Data notes apply to this table. Click here to see notes or return to cover page." xr:uid="{C13D85C6-2E73-4F0B-99F8-6743DA4126E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BD39-B3B6-4AE8-BB92-8FBF0D42C4DF}">
  <dimension ref="A1:K16"/>
  <sheetViews>
    <sheetView zoomScaleNormal="100" workbookViewId="0"/>
  </sheetViews>
  <sheetFormatPr defaultRowHeight="14.5" x14ac:dyDescent="0.35"/>
  <cols>
    <col min="1" max="1" width="25" bestFit="1" customWidth="1"/>
    <col min="2" max="2" width="8"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page'!$A$44</f>
        <v>Table 7.3. Fatalities (count) by Location (State/Territory), 10 years (financial) to 2022-23</v>
      </c>
    </row>
    <row r="2" spans="1:11" ht="15" thickTop="1" x14ac:dyDescent="0.35">
      <c r="A2" s="10" t="s">
        <v>18</v>
      </c>
    </row>
    <row r="3" spans="1:11" hidden="1" x14ac:dyDescent="0.35"/>
    <row r="4" spans="1:11" hidden="1" x14ac:dyDescent="0.35">
      <c r="A4" s="1" t="s">
        <v>142</v>
      </c>
      <c r="B4" t="s" vm="2">
        <v>20</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334</v>
      </c>
      <c r="B8" s="12">
        <v>46</v>
      </c>
      <c r="C8" s="12">
        <v>54</v>
      </c>
      <c r="D8" s="12">
        <v>58</v>
      </c>
      <c r="E8" s="12">
        <v>69</v>
      </c>
      <c r="F8" s="12">
        <v>52</v>
      </c>
      <c r="G8" s="12">
        <v>50</v>
      </c>
      <c r="H8" s="12">
        <v>61</v>
      </c>
      <c r="I8" s="12">
        <v>53</v>
      </c>
      <c r="J8" s="12">
        <v>48</v>
      </c>
      <c r="K8" s="12">
        <v>53</v>
      </c>
    </row>
    <row r="9" spans="1:11" x14ac:dyDescent="0.35">
      <c r="A9" s="16" t="s">
        <v>335</v>
      </c>
      <c r="B9" s="12">
        <v>45</v>
      </c>
      <c r="C9" s="12">
        <v>36</v>
      </c>
      <c r="D9" s="12">
        <v>47</v>
      </c>
      <c r="E9" s="12">
        <v>31</v>
      </c>
      <c r="F9" s="12">
        <v>31</v>
      </c>
      <c r="G9" s="12">
        <v>36</v>
      </c>
      <c r="H9" s="12">
        <v>50</v>
      </c>
      <c r="I9" s="12">
        <v>30</v>
      </c>
      <c r="J9" s="12">
        <v>46</v>
      </c>
      <c r="K9" s="12">
        <v>35</v>
      </c>
    </row>
    <row r="10" spans="1:11" x14ac:dyDescent="0.35">
      <c r="A10" s="16" t="s">
        <v>336</v>
      </c>
      <c r="B10" s="12">
        <v>52</v>
      </c>
      <c r="C10" s="12">
        <v>47</v>
      </c>
      <c r="D10" s="12">
        <v>49</v>
      </c>
      <c r="E10" s="12">
        <v>43</v>
      </c>
      <c r="F10" s="12">
        <v>39</v>
      </c>
      <c r="G10" s="12">
        <v>51</v>
      </c>
      <c r="H10" s="12">
        <v>40</v>
      </c>
      <c r="I10" s="12">
        <v>25</v>
      </c>
      <c r="J10" s="12">
        <v>53</v>
      </c>
      <c r="K10" s="12">
        <v>53</v>
      </c>
    </row>
    <row r="11" spans="1:11" x14ac:dyDescent="0.35">
      <c r="A11" s="16" t="s">
        <v>337</v>
      </c>
      <c r="B11" s="12">
        <v>13</v>
      </c>
      <c r="C11" s="12">
        <v>11</v>
      </c>
      <c r="D11" s="12">
        <v>15</v>
      </c>
      <c r="E11" s="12">
        <v>20</v>
      </c>
      <c r="F11" s="12">
        <v>11</v>
      </c>
      <c r="G11" s="12">
        <v>12</v>
      </c>
      <c r="H11" s="12">
        <v>9</v>
      </c>
      <c r="I11" s="12">
        <v>14</v>
      </c>
      <c r="J11" s="12">
        <v>18</v>
      </c>
      <c r="K11" s="12">
        <v>11</v>
      </c>
    </row>
    <row r="12" spans="1:11" x14ac:dyDescent="0.35">
      <c r="A12" s="16" t="s">
        <v>338</v>
      </c>
      <c r="B12" s="12">
        <v>30</v>
      </c>
      <c r="C12" s="12">
        <v>33</v>
      </c>
      <c r="D12" s="12">
        <v>33</v>
      </c>
      <c r="E12" s="12">
        <v>19</v>
      </c>
      <c r="F12" s="12">
        <v>17</v>
      </c>
      <c r="G12" s="12">
        <v>19</v>
      </c>
      <c r="H12" s="12">
        <v>22</v>
      </c>
      <c r="I12" s="12">
        <v>27</v>
      </c>
      <c r="J12" s="12">
        <v>28</v>
      </c>
      <c r="K12" s="12">
        <v>30</v>
      </c>
    </row>
    <row r="13" spans="1:11" x14ac:dyDescent="0.35">
      <c r="A13" s="16" t="s">
        <v>339</v>
      </c>
      <c r="B13" s="12">
        <v>6</v>
      </c>
      <c r="C13" s="12">
        <v>9</v>
      </c>
      <c r="D13" s="12">
        <v>9</v>
      </c>
      <c r="E13" s="12">
        <v>2</v>
      </c>
      <c r="F13" s="12">
        <v>4</v>
      </c>
      <c r="G13" s="12">
        <v>4</v>
      </c>
      <c r="H13" s="12">
        <v>9</v>
      </c>
      <c r="I13" s="12">
        <v>3</v>
      </c>
      <c r="J13" s="12">
        <v>6</v>
      </c>
      <c r="K13" s="12">
        <v>3</v>
      </c>
    </row>
    <row r="14" spans="1:11" x14ac:dyDescent="0.35">
      <c r="A14" s="16" t="s">
        <v>340</v>
      </c>
      <c r="B14" s="12">
        <v>5</v>
      </c>
      <c r="C14" s="12">
        <v>4</v>
      </c>
      <c r="D14" s="12">
        <v>2</v>
      </c>
      <c r="E14" s="12">
        <v>5</v>
      </c>
      <c r="F14" s="12">
        <v>6</v>
      </c>
      <c r="G14" s="12">
        <v>6</v>
      </c>
      <c r="H14" s="12">
        <v>6</v>
      </c>
      <c r="I14" s="12">
        <v>5</v>
      </c>
      <c r="J14" s="12">
        <v>3</v>
      </c>
      <c r="K14" s="12">
        <v>6</v>
      </c>
    </row>
    <row r="15" spans="1:11" x14ac:dyDescent="0.35">
      <c r="A15" s="16" t="s">
        <v>341</v>
      </c>
      <c r="B15" s="12">
        <v>1</v>
      </c>
      <c r="C15" s="12">
        <v>0</v>
      </c>
      <c r="D15" s="12">
        <v>0</v>
      </c>
      <c r="E15" s="12">
        <v>2</v>
      </c>
      <c r="F15" s="12">
        <v>0</v>
      </c>
      <c r="G15" s="12">
        <v>1</v>
      </c>
      <c r="H15" s="12">
        <v>2</v>
      </c>
      <c r="I15" s="12">
        <v>0</v>
      </c>
      <c r="J15" s="12">
        <v>2</v>
      </c>
      <c r="K15" s="12">
        <v>0</v>
      </c>
    </row>
    <row r="16" spans="1:11" x14ac:dyDescent="0.35">
      <c r="A16" s="14" t="s">
        <v>139</v>
      </c>
      <c r="B16" s="12">
        <v>198</v>
      </c>
      <c r="C16" s="12">
        <v>194</v>
      </c>
      <c r="D16" s="12">
        <v>213</v>
      </c>
      <c r="E16" s="12">
        <v>191</v>
      </c>
      <c r="F16" s="12">
        <v>160</v>
      </c>
      <c r="G16" s="12">
        <v>179</v>
      </c>
      <c r="H16" s="12">
        <v>199</v>
      </c>
      <c r="I16" s="12">
        <v>157</v>
      </c>
      <c r="J16" s="12">
        <v>204</v>
      </c>
      <c r="K16" s="12">
        <v>191</v>
      </c>
    </row>
  </sheetData>
  <hyperlinks>
    <hyperlink ref="A2" location="'Cover page'!A1" display="Data notes apply to this table. Click here to see notes or return to cover page." xr:uid="{46F3591C-5A62-4D0C-9066-BE9E83FD868B}"/>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4E87-85DA-4CDD-B8A2-4D92E570D394}">
  <dimension ref="A1:K16"/>
  <sheetViews>
    <sheetView zoomScaleNormal="100" workbookViewId="0"/>
  </sheetViews>
  <sheetFormatPr defaultRowHeight="14.5" x14ac:dyDescent="0.35"/>
  <cols>
    <col min="1" max="1" width="25" bestFit="1" customWidth="1"/>
    <col min="2" max="2" width="8" bestFit="1" customWidth="1"/>
    <col min="3" max="11" width="7.81640625" bestFit="1" customWidth="1"/>
    <col min="12" max="21" width="14.81640625" bestFit="1" customWidth="1"/>
    <col min="22" max="22" width="5.1796875" bestFit="1" customWidth="1"/>
    <col min="23" max="23" width="3.7265625" bestFit="1" customWidth="1"/>
    <col min="24" max="24" width="11.26953125" bestFit="1" customWidth="1"/>
  </cols>
  <sheetData>
    <row r="1" spans="1:11" ht="17.5" thickBot="1" x14ac:dyDescent="0.45">
      <c r="A1" s="9" t="str">
        <f>'Cover page'!$A$45</f>
        <v>Table 7.4. Fatalities (rate) by Location (State/Territory), 10 years (financial) to 2022-23</v>
      </c>
    </row>
    <row r="2" spans="1:11" ht="15" thickTop="1" x14ac:dyDescent="0.35">
      <c r="A2" s="10" t="s">
        <v>18</v>
      </c>
    </row>
    <row r="3" spans="1:11" hidden="1" x14ac:dyDescent="0.35"/>
    <row r="4" spans="1:11" hidden="1" x14ac:dyDescent="0.35">
      <c r="A4" s="1" t="s">
        <v>142</v>
      </c>
      <c r="B4" t="s" vm="2">
        <v>20</v>
      </c>
    </row>
    <row r="5" spans="1:11" hidden="1" x14ac:dyDescent="0.35"/>
    <row r="6" spans="1:11" x14ac:dyDescent="0.35">
      <c r="A6" s="1" t="s">
        <v>140</v>
      </c>
    </row>
    <row r="7" spans="1:11" x14ac:dyDescent="0.35">
      <c r="B7" t="s">
        <v>143</v>
      </c>
      <c r="C7" t="s">
        <v>144</v>
      </c>
      <c r="D7" t="s">
        <v>145</v>
      </c>
      <c r="E7" t="s">
        <v>146</v>
      </c>
      <c r="F7" t="s">
        <v>147</v>
      </c>
      <c r="G7" t="s">
        <v>148</v>
      </c>
      <c r="H7" t="s">
        <v>149</v>
      </c>
      <c r="I7" t="s">
        <v>150</v>
      </c>
      <c r="J7" t="s">
        <v>151</v>
      </c>
      <c r="K7" t="s">
        <v>152</v>
      </c>
    </row>
    <row r="8" spans="1:11" x14ac:dyDescent="0.35">
      <c r="A8" s="16" t="s">
        <v>334</v>
      </c>
      <c r="B8" s="11">
        <v>1.2776477883521205</v>
      </c>
      <c r="C8" s="11">
        <v>1.4723682953418837</v>
      </c>
      <c r="D8" s="11">
        <v>1.5239972973622329</v>
      </c>
      <c r="E8" s="11">
        <v>1.8048894593860698</v>
      </c>
      <c r="F8" s="11">
        <v>1.3213345042956552</v>
      </c>
      <c r="G8" s="11">
        <v>1.2325343802626261</v>
      </c>
      <c r="H8" s="11">
        <v>1.5139487521238626</v>
      </c>
      <c r="I8" s="11">
        <v>1.3045551982075072</v>
      </c>
      <c r="J8" s="11">
        <v>1.1727993967867967</v>
      </c>
      <c r="K8" s="11">
        <v>1.2221990345854539</v>
      </c>
    </row>
    <row r="9" spans="1:11" x14ac:dyDescent="0.35">
      <c r="A9" s="16" t="s">
        <v>335</v>
      </c>
      <c r="B9" s="11">
        <v>1.5583285124824351</v>
      </c>
      <c r="C9" s="11">
        <v>1.2128703717427971</v>
      </c>
      <c r="D9" s="11">
        <v>1.5434666944654298</v>
      </c>
      <c r="E9" s="11">
        <v>0.98075810228289939</v>
      </c>
      <c r="F9" s="11">
        <v>0.95722045196782424</v>
      </c>
      <c r="G9" s="11">
        <v>1.0794843320203942</v>
      </c>
      <c r="H9" s="11">
        <v>1.4907510206536778</v>
      </c>
      <c r="I9" s="11">
        <v>0.90657846110952589</v>
      </c>
      <c r="J9" s="11">
        <v>1.3325469999768074</v>
      </c>
      <c r="K9" s="11">
        <v>0.97621752105261184</v>
      </c>
    </row>
    <row r="10" spans="1:11" x14ac:dyDescent="0.35">
      <c r="A10" s="16" t="s">
        <v>336</v>
      </c>
      <c r="B10" s="11">
        <v>2.2326622506590996</v>
      </c>
      <c r="C10" s="11">
        <v>2.0023446193960885</v>
      </c>
      <c r="D10" s="11">
        <v>2.0577161973406706</v>
      </c>
      <c r="E10" s="11">
        <v>1.7980775187567137</v>
      </c>
      <c r="F10" s="11">
        <v>1.5666540946743912</v>
      </c>
      <c r="G10" s="11">
        <v>2.012465368816351</v>
      </c>
      <c r="H10" s="11">
        <v>1.5863252181182661</v>
      </c>
      <c r="I10" s="11">
        <v>0.96312347189918324</v>
      </c>
      <c r="J10" s="11">
        <v>1.9449328094143319</v>
      </c>
      <c r="K10" s="11">
        <v>1.8745543224776939</v>
      </c>
    </row>
    <row r="11" spans="1:11" x14ac:dyDescent="0.35">
      <c r="A11" s="16" t="s">
        <v>337</v>
      </c>
      <c r="B11" s="11">
        <v>1.6247390889130819</v>
      </c>
      <c r="C11" s="11">
        <v>1.3586488804777757</v>
      </c>
      <c r="D11" s="11">
        <v>1.850325729919742</v>
      </c>
      <c r="E11" s="11">
        <v>2.4375615393499692</v>
      </c>
      <c r="F11" s="11">
        <v>1.3042460462860623</v>
      </c>
      <c r="G11" s="11">
        <v>1.4043664587146267</v>
      </c>
      <c r="H11" s="11">
        <v>1.0542144263591429</v>
      </c>
      <c r="I11" s="11">
        <v>1.6137745369078336</v>
      </c>
      <c r="J11" s="11">
        <v>1.9913304600959243</v>
      </c>
      <c r="K11" s="11">
        <v>1.1775175648385383</v>
      </c>
    </row>
    <row r="12" spans="1:11" x14ac:dyDescent="0.35">
      <c r="A12" s="16" t="s">
        <v>338</v>
      </c>
      <c r="B12" s="11">
        <v>2.2945304697296685</v>
      </c>
      <c r="C12" s="11">
        <v>2.4747875395688363</v>
      </c>
      <c r="D12" s="11">
        <v>2.5019094951647132</v>
      </c>
      <c r="E12" s="11">
        <v>1.4539291141196056</v>
      </c>
      <c r="F12" s="11">
        <v>1.2727536382101334</v>
      </c>
      <c r="G12" s="11">
        <v>1.3936469773741573</v>
      </c>
      <c r="H12" s="11">
        <v>1.6015083595957875</v>
      </c>
      <c r="I12" s="11">
        <v>1.9217266961571855</v>
      </c>
      <c r="J12" s="11">
        <v>1.8820850754799161</v>
      </c>
      <c r="K12" s="11">
        <v>1.9562558968528838</v>
      </c>
    </row>
    <row r="13" spans="1:11" x14ac:dyDescent="0.35">
      <c r="A13" s="16" t="s">
        <v>339</v>
      </c>
      <c r="B13" s="11">
        <v>2.5892823298663732</v>
      </c>
      <c r="C13" s="11">
        <v>3.7440082022747356</v>
      </c>
      <c r="D13" s="11">
        <v>3.7578230441691067</v>
      </c>
      <c r="E13" s="11">
        <v>0.82581644608105109</v>
      </c>
      <c r="F13" s="11">
        <v>1.586403899678998</v>
      </c>
      <c r="G13" s="11">
        <v>1.5637893566867065</v>
      </c>
      <c r="H13" s="11">
        <v>3.467686473313794</v>
      </c>
      <c r="I13" s="11">
        <v>1.1153311979114047</v>
      </c>
      <c r="J13" s="11">
        <v>2.1442498892054394</v>
      </c>
      <c r="K13" s="11">
        <v>1.0517820996147704</v>
      </c>
    </row>
    <row r="14" spans="1:11" x14ac:dyDescent="0.35">
      <c r="A14" s="16" t="s">
        <v>340</v>
      </c>
      <c r="B14" s="11">
        <v>3.6265914570621707</v>
      </c>
      <c r="C14" s="11">
        <v>2.9261195641922479</v>
      </c>
      <c r="D14" s="11">
        <v>1.4415239383803915</v>
      </c>
      <c r="E14" s="11">
        <v>3.6120838482551387</v>
      </c>
      <c r="F14" s="11">
        <v>4.3534344486668051</v>
      </c>
      <c r="G14" s="11">
        <v>4.401325910255272</v>
      </c>
      <c r="H14" s="11">
        <v>4.454653853578586</v>
      </c>
      <c r="I14" s="11">
        <v>3.6466300014850033</v>
      </c>
      <c r="J14" s="11">
        <v>2.1855305434383552</v>
      </c>
      <c r="K14" s="11">
        <v>4.2676612751908216</v>
      </c>
    </row>
    <row r="15" spans="1:11" x14ac:dyDescent="0.35">
      <c r="A15" s="16" t="s">
        <v>341</v>
      </c>
      <c r="B15" s="11">
        <v>0.45796873691631174</v>
      </c>
      <c r="C15" s="11" t="s">
        <v>141</v>
      </c>
      <c r="D15" s="11" t="s">
        <v>141</v>
      </c>
      <c r="E15" s="11">
        <v>0.86903934507204172</v>
      </c>
      <c r="F15" s="11" t="s">
        <v>141</v>
      </c>
      <c r="G15" s="11">
        <v>0.41499033843123578</v>
      </c>
      <c r="H15" s="11">
        <v>0.80275314643768603</v>
      </c>
      <c r="I15" s="11" t="s">
        <v>141</v>
      </c>
      <c r="J15" s="11">
        <v>0.78010794539233574</v>
      </c>
      <c r="K15" s="11" t="s">
        <v>141</v>
      </c>
    </row>
    <row r="16" spans="1:11" x14ac:dyDescent="0.35">
      <c r="A16" s="14" t="s">
        <v>139</v>
      </c>
      <c r="B16" s="11">
        <v>1.7198443469001079</v>
      </c>
      <c r="C16" s="11">
        <v>1.6549331873660178</v>
      </c>
      <c r="D16" s="11">
        <v>1.780713678409712</v>
      </c>
      <c r="E16" s="11">
        <v>1.5767849856934608</v>
      </c>
      <c r="F16" s="11">
        <v>1.2830955764705294</v>
      </c>
      <c r="G16" s="11">
        <v>1.400987627909561</v>
      </c>
      <c r="H16" s="11">
        <v>1.5576620122413904</v>
      </c>
      <c r="I16" s="11">
        <v>1.216720282588617</v>
      </c>
      <c r="J16" s="11">
        <v>1.5298171958286368</v>
      </c>
      <c r="K16" s="11">
        <v>1.3727620555466751</v>
      </c>
    </row>
  </sheetData>
  <hyperlinks>
    <hyperlink ref="A2" location="'Cover page'!A1" display="Data notes apply to this table. Click here to see notes or return to cover page." xr:uid="{FC4669F0-19AC-4727-B6C2-F54290651F7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24A6-DECC-4496-A1C7-70B2AD5D42EA}">
  <dimension ref="A1:F27"/>
  <sheetViews>
    <sheetView zoomScaleNormal="100" workbookViewId="0"/>
  </sheetViews>
  <sheetFormatPr defaultRowHeight="14.5" x14ac:dyDescent="0.35"/>
  <cols>
    <col min="1" max="1" width="26.453125" bestFit="1" customWidth="1"/>
    <col min="2" max="22" width="5.1796875" bestFit="1" customWidth="1"/>
    <col min="23" max="23" width="3.7265625" bestFit="1" customWidth="1"/>
    <col min="24" max="24" width="11.26953125" bestFit="1" customWidth="1"/>
  </cols>
  <sheetData>
    <row r="1" spans="1:6" ht="17.5" thickBot="1" x14ac:dyDescent="0.45">
      <c r="A1" s="9" t="str">
        <f>'Cover page'!$A$47</f>
        <v>Table 8.1. Fatalities (count) by Jurisdiction (TIF Jurisdiction and Public road status), 5 years (calendar) to 2023</v>
      </c>
    </row>
    <row r="2" spans="1:6" ht="15" thickTop="1" x14ac:dyDescent="0.35">
      <c r="A2" s="10" t="s">
        <v>18</v>
      </c>
    </row>
    <row r="3" spans="1:6" x14ac:dyDescent="0.35">
      <c r="A3" s="1" t="s">
        <v>23</v>
      </c>
    </row>
    <row r="4" spans="1:6" x14ac:dyDescent="0.35">
      <c r="B4" t="s">
        <v>29</v>
      </c>
      <c r="C4" t="s">
        <v>30</v>
      </c>
      <c r="D4" t="s">
        <v>31</v>
      </c>
      <c r="E4" t="s">
        <v>32</v>
      </c>
      <c r="F4" t="s">
        <v>33</v>
      </c>
    </row>
    <row r="5" spans="1:6" x14ac:dyDescent="0.35">
      <c r="A5" s="16" t="s">
        <v>342</v>
      </c>
      <c r="B5" s="12">
        <v>118</v>
      </c>
      <c r="C5" s="12">
        <v>135</v>
      </c>
      <c r="D5" s="12">
        <v>110</v>
      </c>
      <c r="E5" s="12">
        <v>126</v>
      </c>
      <c r="F5" s="12">
        <v>123</v>
      </c>
    </row>
    <row r="6" spans="1:6" x14ac:dyDescent="0.35">
      <c r="A6" s="17" t="s">
        <v>343</v>
      </c>
      <c r="B6" s="12">
        <v>9</v>
      </c>
      <c r="C6" s="12">
        <v>16</v>
      </c>
      <c r="D6" s="12">
        <v>8</v>
      </c>
      <c r="E6" s="12">
        <v>18</v>
      </c>
      <c r="F6" s="12">
        <v>16</v>
      </c>
    </row>
    <row r="7" spans="1:6" x14ac:dyDescent="0.35">
      <c r="A7" s="17" t="s">
        <v>341</v>
      </c>
      <c r="B7" s="12">
        <v>0</v>
      </c>
      <c r="C7" s="12">
        <v>2</v>
      </c>
      <c r="D7" s="12">
        <v>0</v>
      </c>
      <c r="E7" s="12">
        <v>0</v>
      </c>
      <c r="F7" s="12">
        <v>1</v>
      </c>
    </row>
    <row r="8" spans="1:6" x14ac:dyDescent="0.35">
      <c r="A8" s="17" t="s">
        <v>344</v>
      </c>
      <c r="B8" s="12">
        <v>3</v>
      </c>
      <c r="C8" s="12">
        <v>4</v>
      </c>
      <c r="D8" s="12">
        <v>2</v>
      </c>
      <c r="E8" s="12">
        <v>2</v>
      </c>
      <c r="F8" s="12">
        <v>1</v>
      </c>
    </row>
    <row r="9" spans="1:6" x14ac:dyDescent="0.35">
      <c r="A9" s="17" t="s">
        <v>334</v>
      </c>
      <c r="B9" s="12">
        <v>35</v>
      </c>
      <c r="C9" s="12">
        <v>31</v>
      </c>
      <c r="D9" s="12">
        <v>18</v>
      </c>
      <c r="E9" s="12">
        <v>31</v>
      </c>
      <c r="F9" s="12">
        <v>35</v>
      </c>
    </row>
    <row r="10" spans="1:6" x14ac:dyDescent="0.35">
      <c r="A10" s="17" t="s">
        <v>340</v>
      </c>
      <c r="B10" s="12">
        <v>5</v>
      </c>
      <c r="C10" s="12">
        <v>5</v>
      </c>
      <c r="D10" s="12">
        <v>2</v>
      </c>
      <c r="E10" s="12">
        <v>0</v>
      </c>
      <c r="F10" s="12">
        <v>1</v>
      </c>
    </row>
    <row r="11" spans="1:6" x14ac:dyDescent="0.35">
      <c r="A11" s="17" t="s">
        <v>336</v>
      </c>
      <c r="B11" s="12">
        <v>26</v>
      </c>
      <c r="C11" s="12">
        <v>17</v>
      </c>
      <c r="D11" s="12">
        <v>27</v>
      </c>
      <c r="E11" s="12">
        <v>27</v>
      </c>
      <c r="F11" s="12">
        <v>28</v>
      </c>
    </row>
    <row r="12" spans="1:6" x14ac:dyDescent="0.35">
      <c r="A12" s="17" t="s">
        <v>337</v>
      </c>
      <c r="B12" s="12">
        <v>4</v>
      </c>
      <c r="C12" s="12">
        <v>8</v>
      </c>
      <c r="D12" s="12">
        <v>10</v>
      </c>
      <c r="E12" s="12">
        <v>8</v>
      </c>
      <c r="F12" s="12">
        <v>6</v>
      </c>
    </row>
    <row r="13" spans="1:6" x14ac:dyDescent="0.35">
      <c r="A13" s="17" t="s">
        <v>339</v>
      </c>
      <c r="B13" s="12">
        <v>4</v>
      </c>
      <c r="C13" s="12">
        <v>7</v>
      </c>
      <c r="D13" s="12">
        <v>2</v>
      </c>
      <c r="E13" s="12">
        <v>2</v>
      </c>
      <c r="F13" s="12">
        <v>2</v>
      </c>
    </row>
    <row r="14" spans="1:6" x14ac:dyDescent="0.35">
      <c r="A14" s="17" t="s">
        <v>335</v>
      </c>
      <c r="B14" s="12">
        <v>21</v>
      </c>
      <c r="C14" s="12">
        <v>26</v>
      </c>
      <c r="D14" s="12">
        <v>26</v>
      </c>
      <c r="E14" s="12">
        <v>20</v>
      </c>
      <c r="F14" s="12">
        <v>17</v>
      </c>
    </row>
    <row r="15" spans="1:6" x14ac:dyDescent="0.35">
      <c r="A15" s="17" t="s">
        <v>338</v>
      </c>
      <c r="B15" s="12">
        <v>11</v>
      </c>
      <c r="C15" s="12">
        <v>19</v>
      </c>
      <c r="D15" s="12">
        <v>15</v>
      </c>
      <c r="E15" s="12">
        <v>18</v>
      </c>
      <c r="F15" s="12">
        <v>16</v>
      </c>
    </row>
    <row r="16" spans="1:6" x14ac:dyDescent="0.35">
      <c r="A16" s="16" t="s">
        <v>345</v>
      </c>
      <c r="B16" s="12">
        <v>73</v>
      </c>
      <c r="C16" s="12">
        <v>61</v>
      </c>
      <c r="D16" s="12">
        <v>62</v>
      </c>
      <c r="E16" s="12">
        <v>69</v>
      </c>
      <c r="F16" s="12">
        <v>77</v>
      </c>
    </row>
    <row r="17" spans="1:6" x14ac:dyDescent="0.35">
      <c r="A17" s="17" t="s">
        <v>343</v>
      </c>
      <c r="B17" s="12">
        <v>0</v>
      </c>
      <c r="C17" s="12">
        <v>0</v>
      </c>
      <c r="D17" s="12">
        <v>0</v>
      </c>
      <c r="E17" s="12">
        <v>0</v>
      </c>
      <c r="F17" s="12">
        <v>0</v>
      </c>
    </row>
    <row r="18" spans="1:6" x14ac:dyDescent="0.35">
      <c r="A18" s="17" t="s">
        <v>341</v>
      </c>
      <c r="B18" s="12">
        <v>0</v>
      </c>
      <c r="C18" s="12">
        <v>0</v>
      </c>
      <c r="D18" s="12">
        <v>1</v>
      </c>
      <c r="E18" s="12">
        <v>0</v>
      </c>
      <c r="F18" s="12">
        <v>0</v>
      </c>
    </row>
    <row r="19" spans="1:6" x14ac:dyDescent="0.35">
      <c r="A19" s="17" t="s">
        <v>344</v>
      </c>
      <c r="B19" s="12">
        <v>6</v>
      </c>
      <c r="C19" s="12">
        <v>3</v>
      </c>
      <c r="D19" s="12">
        <v>8</v>
      </c>
      <c r="E19" s="12">
        <v>2</v>
      </c>
      <c r="F19" s="12">
        <v>4</v>
      </c>
    </row>
    <row r="20" spans="1:6" x14ac:dyDescent="0.35">
      <c r="A20" s="17" t="s">
        <v>334</v>
      </c>
      <c r="B20" s="12">
        <v>27</v>
      </c>
      <c r="C20" s="12">
        <v>16</v>
      </c>
      <c r="D20" s="12">
        <v>18</v>
      </c>
      <c r="E20" s="12">
        <v>14</v>
      </c>
      <c r="F20" s="12">
        <v>20</v>
      </c>
    </row>
    <row r="21" spans="1:6" x14ac:dyDescent="0.35">
      <c r="A21" s="17" t="s">
        <v>340</v>
      </c>
      <c r="B21" s="12">
        <v>1</v>
      </c>
      <c r="C21" s="12">
        <v>0</v>
      </c>
      <c r="D21" s="12">
        <v>1</v>
      </c>
      <c r="E21" s="12">
        <v>0</v>
      </c>
      <c r="F21" s="12">
        <v>2</v>
      </c>
    </row>
    <row r="22" spans="1:6" x14ac:dyDescent="0.35">
      <c r="A22" s="17" t="s">
        <v>336</v>
      </c>
      <c r="B22" s="12">
        <v>9</v>
      </c>
      <c r="C22" s="12">
        <v>9</v>
      </c>
      <c r="D22" s="12">
        <v>13</v>
      </c>
      <c r="E22" s="12">
        <v>17</v>
      </c>
      <c r="F22" s="12">
        <v>13</v>
      </c>
    </row>
    <row r="23" spans="1:6" x14ac:dyDescent="0.35">
      <c r="A23" s="17" t="s">
        <v>337</v>
      </c>
      <c r="B23" s="12">
        <v>8</v>
      </c>
      <c r="C23" s="12">
        <v>2</v>
      </c>
      <c r="D23" s="12">
        <v>6</v>
      </c>
      <c r="E23" s="12">
        <v>6</v>
      </c>
      <c r="F23" s="12">
        <v>9</v>
      </c>
    </row>
    <row r="24" spans="1:6" x14ac:dyDescent="0.35">
      <c r="A24" s="17" t="s">
        <v>339</v>
      </c>
      <c r="B24" s="12">
        <v>2</v>
      </c>
      <c r="C24" s="12">
        <v>1</v>
      </c>
      <c r="D24" s="12">
        <v>2</v>
      </c>
      <c r="E24" s="12">
        <v>1</v>
      </c>
      <c r="F24" s="12">
        <v>0</v>
      </c>
    </row>
    <row r="25" spans="1:6" x14ac:dyDescent="0.35">
      <c r="A25" s="17" t="s">
        <v>335</v>
      </c>
      <c r="B25" s="12">
        <v>12</v>
      </c>
      <c r="C25" s="12">
        <v>19</v>
      </c>
      <c r="D25" s="12">
        <v>8</v>
      </c>
      <c r="E25" s="12">
        <v>14</v>
      </c>
      <c r="F25" s="12">
        <v>18</v>
      </c>
    </row>
    <row r="26" spans="1:6" x14ac:dyDescent="0.35">
      <c r="A26" s="17" t="s">
        <v>338</v>
      </c>
      <c r="B26" s="12">
        <v>8</v>
      </c>
      <c r="C26" s="12">
        <v>11</v>
      </c>
      <c r="D26" s="12">
        <v>5</v>
      </c>
      <c r="E26" s="12">
        <v>15</v>
      </c>
      <c r="F26" s="12">
        <v>11</v>
      </c>
    </row>
    <row r="27" spans="1:6" x14ac:dyDescent="0.35">
      <c r="A27" s="14" t="s">
        <v>139</v>
      </c>
      <c r="B27" s="12">
        <v>191</v>
      </c>
      <c r="C27" s="12">
        <v>196</v>
      </c>
      <c r="D27" s="12">
        <v>172</v>
      </c>
      <c r="E27" s="12">
        <v>195</v>
      </c>
      <c r="F27" s="12">
        <v>200</v>
      </c>
    </row>
  </sheetData>
  <hyperlinks>
    <hyperlink ref="A2" location="'Cover page'!A1" display="Data notes apply to this table. Click here to see notes or return to cover page." xr:uid="{44A9D60F-E286-42CA-B1FF-E01A25ACAFDC}"/>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8409-600F-45A3-89A7-7A0F4B1B6083}">
  <dimension ref="A1:F27"/>
  <sheetViews>
    <sheetView zoomScaleNormal="100" workbookViewId="0"/>
  </sheetViews>
  <sheetFormatPr defaultRowHeight="14.5" x14ac:dyDescent="0.35"/>
  <cols>
    <col min="1" max="1" width="26.453125" bestFit="1" customWidth="1"/>
    <col min="2" max="7" width="7.81640625" bestFit="1" customWidth="1"/>
    <col min="8" max="11" width="7.269531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6" ht="17.5" thickBot="1" x14ac:dyDescent="0.45">
      <c r="A1" s="9" t="str">
        <f>'Cover page'!$A$48</f>
        <v>Table 8.2. Fatalities (count) by Jurisdiction (TIF Jurisdiction and Public road status), 5 years (financial) to 2022-23</v>
      </c>
    </row>
    <row r="2" spans="1:6" ht="15" thickTop="1" x14ac:dyDescent="0.35">
      <c r="A2" s="10" t="s">
        <v>18</v>
      </c>
    </row>
    <row r="3" spans="1:6" x14ac:dyDescent="0.35">
      <c r="A3" s="1" t="s">
        <v>23</v>
      </c>
    </row>
    <row r="4" spans="1:6" x14ac:dyDescent="0.35">
      <c r="B4" t="s">
        <v>148</v>
      </c>
      <c r="C4" t="s">
        <v>149</v>
      </c>
      <c r="D4" t="s">
        <v>150</v>
      </c>
      <c r="E4" t="s">
        <v>151</v>
      </c>
      <c r="F4" t="s">
        <v>152</v>
      </c>
    </row>
    <row r="5" spans="1:6" x14ac:dyDescent="0.35">
      <c r="A5" s="16" t="s">
        <v>342</v>
      </c>
      <c r="B5" s="12">
        <v>121</v>
      </c>
      <c r="C5" s="12">
        <v>140</v>
      </c>
      <c r="D5" s="12">
        <v>103</v>
      </c>
      <c r="E5" s="12">
        <v>122</v>
      </c>
      <c r="F5" s="12">
        <v>127</v>
      </c>
    </row>
    <row r="6" spans="1:6" x14ac:dyDescent="0.35">
      <c r="A6" s="17" t="s">
        <v>343</v>
      </c>
      <c r="B6" s="12">
        <v>9</v>
      </c>
      <c r="C6" s="12">
        <v>15</v>
      </c>
      <c r="D6" s="12">
        <v>9</v>
      </c>
      <c r="E6" s="12">
        <v>14</v>
      </c>
      <c r="F6" s="12">
        <v>12</v>
      </c>
    </row>
    <row r="7" spans="1:6" x14ac:dyDescent="0.35">
      <c r="A7" s="17" t="s">
        <v>341</v>
      </c>
      <c r="B7" s="12">
        <v>1</v>
      </c>
      <c r="C7" s="12">
        <v>2</v>
      </c>
      <c r="D7" s="12">
        <v>0</v>
      </c>
      <c r="E7" s="12">
        <v>0</v>
      </c>
      <c r="F7" s="12">
        <v>0</v>
      </c>
    </row>
    <row r="8" spans="1:6" x14ac:dyDescent="0.35">
      <c r="A8" s="17" t="s">
        <v>344</v>
      </c>
      <c r="B8" s="12">
        <v>2</v>
      </c>
      <c r="C8" s="12">
        <v>3</v>
      </c>
      <c r="D8" s="12">
        <v>3</v>
      </c>
      <c r="E8" s="12">
        <v>2</v>
      </c>
      <c r="F8" s="12">
        <v>2</v>
      </c>
    </row>
    <row r="9" spans="1:6" x14ac:dyDescent="0.35">
      <c r="A9" s="17" t="s">
        <v>334</v>
      </c>
      <c r="B9" s="12">
        <v>28</v>
      </c>
      <c r="C9" s="12">
        <v>40</v>
      </c>
      <c r="D9" s="12">
        <v>26</v>
      </c>
      <c r="E9" s="12">
        <v>22</v>
      </c>
      <c r="F9" s="12">
        <v>35</v>
      </c>
    </row>
    <row r="10" spans="1:6" x14ac:dyDescent="0.35">
      <c r="A10" s="17" t="s">
        <v>340</v>
      </c>
      <c r="B10" s="12">
        <v>3</v>
      </c>
      <c r="C10" s="12">
        <v>6</v>
      </c>
      <c r="D10" s="12">
        <v>2</v>
      </c>
      <c r="E10" s="12">
        <v>2</v>
      </c>
      <c r="F10" s="12">
        <v>1</v>
      </c>
    </row>
    <row r="11" spans="1:6" x14ac:dyDescent="0.35">
      <c r="A11" s="17" t="s">
        <v>336</v>
      </c>
      <c r="B11" s="12">
        <v>34</v>
      </c>
      <c r="C11" s="12">
        <v>22</v>
      </c>
      <c r="D11" s="12">
        <v>17</v>
      </c>
      <c r="E11" s="12">
        <v>28</v>
      </c>
      <c r="F11" s="12">
        <v>33</v>
      </c>
    </row>
    <row r="12" spans="1:6" x14ac:dyDescent="0.35">
      <c r="A12" s="17" t="s">
        <v>337</v>
      </c>
      <c r="B12" s="12">
        <v>5</v>
      </c>
      <c r="C12" s="12">
        <v>4</v>
      </c>
      <c r="D12" s="12">
        <v>10</v>
      </c>
      <c r="E12" s="12">
        <v>9</v>
      </c>
      <c r="F12" s="12">
        <v>6</v>
      </c>
    </row>
    <row r="13" spans="1:6" x14ac:dyDescent="0.35">
      <c r="A13" s="17" t="s">
        <v>339</v>
      </c>
      <c r="B13" s="12">
        <v>2</v>
      </c>
      <c r="C13" s="12">
        <v>7</v>
      </c>
      <c r="D13" s="12">
        <v>2</v>
      </c>
      <c r="E13" s="12">
        <v>3</v>
      </c>
      <c r="F13" s="12">
        <v>2</v>
      </c>
    </row>
    <row r="14" spans="1:6" x14ac:dyDescent="0.35">
      <c r="A14" s="17" t="s">
        <v>335</v>
      </c>
      <c r="B14" s="12">
        <v>25</v>
      </c>
      <c r="C14" s="12">
        <v>26</v>
      </c>
      <c r="D14" s="12">
        <v>19</v>
      </c>
      <c r="E14" s="12">
        <v>26</v>
      </c>
      <c r="F14" s="12">
        <v>18</v>
      </c>
    </row>
    <row r="15" spans="1:6" x14ac:dyDescent="0.35">
      <c r="A15" s="17" t="s">
        <v>338</v>
      </c>
      <c r="B15" s="12">
        <v>12</v>
      </c>
      <c r="C15" s="12">
        <v>15</v>
      </c>
      <c r="D15" s="12">
        <v>15</v>
      </c>
      <c r="E15" s="12">
        <v>16</v>
      </c>
      <c r="F15" s="12">
        <v>18</v>
      </c>
    </row>
    <row r="16" spans="1:6" x14ac:dyDescent="0.35">
      <c r="A16" s="16" t="s">
        <v>345</v>
      </c>
      <c r="B16" s="12">
        <v>58</v>
      </c>
      <c r="C16" s="12">
        <v>59</v>
      </c>
      <c r="D16" s="12">
        <v>54</v>
      </c>
      <c r="E16" s="12">
        <v>82</v>
      </c>
      <c r="F16" s="12">
        <v>64</v>
      </c>
    </row>
    <row r="17" spans="1:6" x14ac:dyDescent="0.35">
      <c r="A17" s="17" t="s">
        <v>343</v>
      </c>
      <c r="B17" s="12">
        <v>0</v>
      </c>
      <c r="C17" s="12">
        <v>0</v>
      </c>
      <c r="D17" s="12">
        <v>0</v>
      </c>
      <c r="E17" s="12">
        <v>0</v>
      </c>
      <c r="F17" s="12">
        <v>0</v>
      </c>
    </row>
    <row r="18" spans="1:6" x14ac:dyDescent="0.35">
      <c r="A18" s="17" t="s">
        <v>341</v>
      </c>
      <c r="B18" s="12">
        <v>0</v>
      </c>
      <c r="C18" s="12">
        <v>0</v>
      </c>
      <c r="D18" s="12">
        <v>0</v>
      </c>
      <c r="E18" s="12">
        <v>1</v>
      </c>
      <c r="F18" s="12">
        <v>0</v>
      </c>
    </row>
    <row r="19" spans="1:6" x14ac:dyDescent="0.35">
      <c r="A19" s="17" t="s">
        <v>344</v>
      </c>
      <c r="B19" s="12">
        <v>5</v>
      </c>
      <c r="C19" s="12">
        <v>3</v>
      </c>
      <c r="D19" s="12">
        <v>5</v>
      </c>
      <c r="E19" s="12">
        <v>6</v>
      </c>
      <c r="F19" s="12">
        <v>3</v>
      </c>
    </row>
    <row r="20" spans="1:6" x14ac:dyDescent="0.35">
      <c r="A20" s="17" t="s">
        <v>334</v>
      </c>
      <c r="B20" s="12">
        <v>19</v>
      </c>
      <c r="C20" s="12">
        <v>17</v>
      </c>
      <c r="D20" s="12">
        <v>18</v>
      </c>
      <c r="E20" s="12">
        <v>20</v>
      </c>
      <c r="F20" s="12">
        <v>11</v>
      </c>
    </row>
    <row r="21" spans="1:6" x14ac:dyDescent="0.35">
      <c r="A21" s="17" t="s">
        <v>340</v>
      </c>
      <c r="B21" s="12">
        <v>1</v>
      </c>
      <c r="C21" s="12">
        <v>0</v>
      </c>
      <c r="D21" s="12">
        <v>1</v>
      </c>
      <c r="E21" s="12">
        <v>0</v>
      </c>
      <c r="F21" s="12">
        <v>2</v>
      </c>
    </row>
    <row r="22" spans="1:6" x14ac:dyDescent="0.35">
      <c r="A22" s="17" t="s">
        <v>336</v>
      </c>
      <c r="B22" s="12">
        <v>12</v>
      </c>
      <c r="C22" s="12">
        <v>10</v>
      </c>
      <c r="D22" s="12">
        <v>6</v>
      </c>
      <c r="E22" s="12">
        <v>22</v>
      </c>
      <c r="F22" s="12">
        <v>13</v>
      </c>
    </row>
    <row r="23" spans="1:6" x14ac:dyDescent="0.35">
      <c r="A23" s="17" t="s">
        <v>337</v>
      </c>
      <c r="B23" s="12">
        <v>4</v>
      </c>
      <c r="C23" s="12">
        <v>4</v>
      </c>
      <c r="D23" s="12">
        <v>4</v>
      </c>
      <c r="E23" s="12">
        <v>9</v>
      </c>
      <c r="F23" s="12">
        <v>5</v>
      </c>
    </row>
    <row r="24" spans="1:6" x14ac:dyDescent="0.35">
      <c r="A24" s="17" t="s">
        <v>339</v>
      </c>
      <c r="B24" s="12">
        <v>2</v>
      </c>
      <c r="C24" s="12">
        <v>1</v>
      </c>
      <c r="D24" s="12">
        <v>1</v>
      </c>
      <c r="E24" s="12">
        <v>1</v>
      </c>
      <c r="F24" s="12">
        <v>1</v>
      </c>
    </row>
    <row r="25" spans="1:6" x14ac:dyDescent="0.35">
      <c r="A25" s="17" t="s">
        <v>335</v>
      </c>
      <c r="B25" s="12">
        <v>8</v>
      </c>
      <c r="C25" s="12">
        <v>19</v>
      </c>
      <c r="D25" s="12">
        <v>8</v>
      </c>
      <c r="E25" s="12">
        <v>14</v>
      </c>
      <c r="F25" s="12">
        <v>17</v>
      </c>
    </row>
    <row r="26" spans="1:6" x14ac:dyDescent="0.35">
      <c r="A26" s="17" t="s">
        <v>338</v>
      </c>
      <c r="B26" s="12">
        <v>7</v>
      </c>
      <c r="C26" s="12">
        <v>5</v>
      </c>
      <c r="D26" s="12">
        <v>11</v>
      </c>
      <c r="E26" s="12">
        <v>9</v>
      </c>
      <c r="F26" s="12">
        <v>12</v>
      </c>
    </row>
    <row r="27" spans="1:6" x14ac:dyDescent="0.35">
      <c r="A27" s="14" t="s">
        <v>139</v>
      </c>
      <c r="B27" s="12">
        <v>179</v>
      </c>
      <c r="C27" s="12">
        <v>199</v>
      </c>
      <c r="D27" s="12">
        <v>157</v>
      </c>
      <c r="E27" s="12">
        <v>204</v>
      </c>
      <c r="F27" s="12">
        <v>191</v>
      </c>
    </row>
  </sheetData>
  <hyperlinks>
    <hyperlink ref="A2" location="'Cover page'!A1" display="Data notes apply to this table. Click here to see notes or return to cover page." xr:uid="{4BD8D19D-8ED7-43D8-BCA0-DA5E6B7AAF9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7AF0-838A-45E8-9813-88EDCA68708B}">
  <dimension ref="A1:K18"/>
  <sheetViews>
    <sheetView zoomScaleNormal="100" workbookViewId="0"/>
  </sheetViews>
  <sheetFormatPr defaultRowHeight="14.5" x14ac:dyDescent="0.35"/>
  <cols>
    <col min="1" max="1" width="24.81640625" bestFit="1" customWidth="1"/>
    <col min="2" max="2" width="17.54296875"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page'!$A$50</f>
        <v>Table 9.1. Fatalities involving vehicles (count) by Deceased's vehicle type, 10 years (calendar) to 2023</v>
      </c>
    </row>
    <row r="2" spans="1:11" ht="15" thickTop="1" x14ac:dyDescent="0.35">
      <c r="A2" s="10" t="s">
        <v>18</v>
      </c>
    </row>
    <row r="3" spans="1:11" hidden="1" x14ac:dyDescent="0.35">
      <c r="A3" s="1" t="s">
        <v>19</v>
      </c>
      <c r="B3" t="s" vm="1">
        <v>20</v>
      </c>
    </row>
    <row r="4" spans="1:11" hidden="1" x14ac:dyDescent="0.35">
      <c r="A4" s="1" t="s">
        <v>346</v>
      </c>
      <c r="B4" t="s" vm="5">
        <v>347</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348</v>
      </c>
      <c r="B8" s="13">
        <v>14</v>
      </c>
      <c r="C8" s="13">
        <v>10</v>
      </c>
      <c r="D8" s="13">
        <v>10</v>
      </c>
      <c r="E8" s="13">
        <v>15</v>
      </c>
      <c r="F8" s="13">
        <v>13</v>
      </c>
      <c r="G8" s="13">
        <v>9</v>
      </c>
      <c r="H8" s="13">
        <v>14</v>
      </c>
      <c r="I8" s="13">
        <v>8</v>
      </c>
      <c r="J8" s="13">
        <v>16</v>
      </c>
      <c r="K8" s="13">
        <v>10</v>
      </c>
    </row>
    <row r="9" spans="1:11" x14ac:dyDescent="0.35">
      <c r="A9" s="16" t="s">
        <v>349</v>
      </c>
      <c r="B9" s="13">
        <v>9</v>
      </c>
      <c r="C9" s="13">
        <v>5</v>
      </c>
      <c r="D9" s="13">
        <v>7</v>
      </c>
      <c r="E9" s="13">
        <v>13</v>
      </c>
      <c r="F9" s="13">
        <v>5</v>
      </c>
      <c r="G9" s="13">
        <v>8</v>
      </c>
      <c r="H9" s="13">
        <v>16</v>
      </c>
      <c r="I9" s="13">
        <v>5</v>
      </c>
      <c r="J9" s="13">
        <v>18</v>
      </c>
      <c r="K9" s="13">
        <v>15</v>
      </c>
    </row>
    <row r="10" spans="1:11" x14ac:dyDescent="0.35">
      <c r="A10" s="16" t="s">
        <v>350</v>
      </c>
      <c r="B10" s="13">
        <v>53</v>
      </c>
      <c r="C10" s="13">
        <v>42</v>
      </c>
      <c r="D10" s="13">
        <v>46</v>
      </c>
      <c r="E10" s="13">
        <v>46</v>
      </c>
      <c r="F10" s="13">
        <v>43</v>
      </c>
      <c r="G10" s="13">
        <v>66</v>
      </c>
      <c r="H10" s="13">
        <v>60</v>
      </c>
      <c r="I10" s="13">
        <v>60</v>
      </c>
      <c r="J10" s="13">
        <v>55</v>
      </c>
      <c r="K10" s="13">
        <v>63</v>
      </c>
    </row>
    <row r="11" spans="1:11" x14ac:dyDescent="0.35">
      <c r="A11" s="16" t="s">
        <v>351</v>
      </c>
      <c r="B11" s="13">
        <v>8</v>
      </c>
      <c r="C11" s="13">
        <v>12</v>
      </c>
      <c r="D11" s="13">
        <v>4</v>
      </c>
      <c r="E11" s="13">
        <v>5</v>
      </c>
      <c r="F11" s="13">
        <v>12</v>
      </c>
      <c r="G11" s="13">
        <v>19</v>
      </c>
      <c r="H11" s="13">
        <v>13</v>
      </c>
      <c r="I11" s="13">
        <v>16</v>
      </c>
      <c r="J11" s="13">
        <v>18</v>
      </c>
      <c r="K11" s="13">
        <v>6</v>
      </c>
    </row>
    <row r="12" spans="1:11" x14ac:dyDescent="0.35">
      <c r="A12" s="16" t="s">
        <v>352</v>
      </c>
      <c r="B12" s="13">
        <v>22</v>
      </c>
      <c r="C12" s="13">
        <v>30</v>
      </c>
      <c r="D12" s="13">
        <v>24</v>
      </c>
      <c r="E12" s="13">
        <v>15</v>
      </c>
      <c r="F12" s="13">
        <v>7</v>
      </c>
      <c r="G12" s="13">
        <v>21</v>
      </c>
      <c r="H12" s="13">
        <v>15</v>
      </c>
      <c r="I12" s="13">
        <v>16</v>
      </c>
      <c r="J12" s="13">
        <v>24</v>
      </c>
      <c r="K12" s="13">
        <v>20</v>
      </c>
    </row>
    <row r="13" spans="1:11" x14ac:dyDescent="0.35">
      <c r="A13" s="16" t="s">
        <v>353</v>
      </c>
      <c r="B13" s="13">
        <v>3</v>
      </c>
      <c r="C13" s="13">
        <v>3</v>
      </c>
      <c r="D13" s="13">
        <v>1</v>
      </c>
      <c r="E13" s="13">
        <v>3</v>
      </c>
      <c r="F13" s="13">
        <v>2</v>
      </c>
      <c r="G13" s="13">
        <v>7</v>
      </c>
      <c r="H13" s="13">
        <v>7</v>
      </c>
      <c r="I13" s="13">
        <v>0</v>
      </c>
      <c r="J13" s="13">
        <v>1</v>
      </c>
      <c r="K13" s="13">
        <v>2</v>
      </c>
    </row>
    <row r="14" spans="1:11" x14ac:dyDescent="0.35">
      <c r="A14" s="16" t="s">
        <v>354</v>
      </c>
      <c r="B14" s="13">
        <v>1</v>
      </c>
      <c r="C14" s="13">
        <v>5</v>
      </c>
      <c r="D14" s="13">
        <v>3</v>
      </c>
      <c r="E14" s="13">
        <v>7</v>
      </c>
      <c r="F14" s="13">
        <v>2</v>
      </c>
      <c r="G14" s="13">
        <v>2</v>
      </c>
      <c r="H14" s="13">
        <v>4</v>
      </c>
      <c r="I14" s="13">
        <v>3</v>
      </c>
      <c r="J14" s="13">
        <v>1</v>
      </c>
      <c r="K14" s="13">
        <v>0</v>
      </c>
    </row>
    <row r="15" spans="1:11" x14ac:dyDescent="0.35">
      <c r="A15" s="16" t="s">
        <v>355</v>
      </c>
      <c r="B15" s="13">
        <v>9</v>
      </c>
      <c r="C15" s="13">
        <v>12</v>
      </c>
      <c r="D15" s="13">
        <v>6</v>
      </c>
      <c r="E15" s="13">
        <v>12</v>
      </c>
      <c r="F15" s="13">
        <v>3</v>
      </c>
      <c r="G15" s="13">
        <v>6</v>
      </c>
      <c r="H15" s="13">
        <v>17</v>
      </c>
      <c r="I15" s="13">
        <v>9</v>
      </c>
      <c r="J15" s="13">
        <v>9</v>
      </c>
      <c r="K15" s="13">
        <v>9</v>
      </c>
    </row>
    <row r="16" spans="1:11" x14ac:dyDescent="0.35">
      <c r="A16" s="16" t="s">
        <v>356</v>
      </c>
      <c r="B16" s="13">
        <v>2</v>
      </c>
      <c r="C16" s="13">
        <v>5</v>
      </c>
      <c r="D16" s="13">
        <v>1</v>
      </c>
      <c r="E16" s="13">
        <v>1</v>
      </c>
      <c r="F16" s="13">
        <v>0</v>
      </c>
      <c r="G16" s="13">
        <v>0</v>
      </c>
      <c r="H16" s="13">
        <v>0</v>
      </c>
      <c r="I16" s="13">
        <v>0</v>
      </c>
      <c r="J16" s="13">
        <v>0</v>
      </c>
      <c r="K16" s="13">
        <v>0</v>
      </c>
    </row>
    <row r="17" spans="1:11" x14ac:dyDescent="0.35">
      <c r="A17" s="16" t="s">
        <v>357</v>
      </c>
      <c r="B17" s="13">
        <v>0</v>
      </c>
      <c r="C17" s="13">
        <v>4</v>
      </c>
      <c r="D17" s="13">
        <v>0</v>
      </c>
      <c r="E17" s="13">
        <v>0</v>
      </c>
      <c r="F17" s="13">
        <v>0</v>
      </c>
      <c r="G17" s="13">
        <v>0</v>
      </c>
      <c r="H17" s="13">
        <v>0</v>
      </c>
      <c r="I17" s="13">
        <v>0</v>
      </c>
      <c r="J17" s="13">
        <v>0</v>
      </c>
      <c r="K17" s="13">
        <v>12</v>
      </c>
    </row>
    <row r="18" spans="1:11" x14ac:dyDescent="0.35">
      <c r="A18" s="14" t="s">
        <v>139</v>
      </c>
      <c r="B18" s="13">
        <v>121</v>
      </c>
      <c r="C18" s="13">
        <v>128</v>
      </c>
      <c r="D18" s="13">
        <v>102</v>
      </c>
      <c r="E18" s="13">
        <v>117</v>
      </c>
      <c r="F18" s="13">
        <v>87</v>
      </c>
      <c r="G18" s="13">
        <v>138</v>
      </c>
      <c r="H18" s="13">
        <v>146</v>
      </c>
      <c r="I18" s="13">
        <v>117</v>
      </c>
      <c r="J18" s="13">
        <v>142</v>
      </c>
      <c r="K18" s="13">
        <v>137</v>
      </c>
    </row>
  </sheetData>
  <hyperlinks>
    <hyperlink ref="A2" location="'Cover page'!A1" display="Data notes apply to this table. Click here to see notes or return to cover page." xr:uid="{101048E7-8DEA-4677-9A6C-FA5378F6D1B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14AE-CBC9-45C3-9C4A-AD610904F923}">
  <dimension ref="A1:K18"/>
  <sheetViews>
    <sheetView zoomScaleNormal="100" workbookViewId="0"/>
  </sheetViews>
  <sheetFormatPr defaultRowHeight="14.5" x14ac:dyDescent="0.35"/>
  <cols>
    <col min="1" max="1" width="24.7265625" bestFit="1" customWidth="1"/>
    <col min="2" max="2" width="17.54296875"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page'!$A$51</f>
        <v>Table 9.2. Fatalities involving vehicles (count) by Deceased's vehicle type, 10 years (financial) to 2022-23</v>
      </c>
    </row>
    <row r="2" spans="1:11" ht="15" thickTop="1" x14ac:dyDescent="0.35">
      <c r="A2" s="10" t="s">
        <v>18</v>
      </c>
    </row>
    <row r="3" spans="1:11" hidden="1" x14ac:dyDescent="0.35">
      <c r="A3" s="1" t="s">
        <v>142</v>
      </c>
      <c r="B3" t="s" vm="2">
        <v>20</v>
      </c>
    </row>
    <row r="4" spans="1:11" hidden="1" x14ac:dyDescent="0.35">
      <c r="A4" s="1" t="s">
        <v>346</v>
      </c>
      <c r="B4" t="s" vm="5">
        <v>347</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348</v>
      </c>
      <c r="B8" s="12">
        <v>16</v>
      </c>
      <c r="C8" s="12">
        <v>12</v>
      </c>
      <c r="D8" s="12">
        <v>12</v>
      </c>
      <c r="E8" s="12">
        <v>9</v>
      </c>
      <c r="F8" s="12">
        <v>14</v>
      </c>
      <c r="G8" s="12">
        <v>12</v>
      </c>
      <c r="H8" s="12">
        <v>11</v>
      </c>
      <c r="I8" s="12">
        <v>12</v>
      </c>
      <c r="J8" s="12">
        <v>11</v>
      </c>
      <c r="K8" s="12">
        <v>12</v>
      </c>
    </row>
    <row r="9" spans="1:11" x14ac:dyDescent="0.35">
      <c r="A9" s="16" t="s">
        <v>349</v>
      </c>
      <c r="B9" s="12">
        <v>11</v>
      </c>
      <c r="C9" s="12">
        <v>7</v>
      </c>
      <c r="D9" s="12">
        <v>5</v>
      </c>
      <c r="E9" s="12">
        <v>10</v>
      </c>
      <c r="F9" s="12">
        <v>9</v>
      </c>
      <c r="G9" s="12">
        <v>9</v>
      </c>
      <c r="H9" s="12">
        <v>14</v>
      </c>
      <c r="I9" s="12">
        <v>8</v>
      </c>
      <c r="J9" s="12">
        <v>12</v>
      </c>
      <c r="K9" s="12">
        <v>11</v>
      </c>
    </row>
    <row r="10" spans="1:11" x14ac:dyDescent="0.35">
      <c r="A10" s="16" t="s">
        <v>350</v>
      </c>
      <c r="B10" s="12">
        <v>56</v>
      </c>
      <c r="C10" s="12">
        <v>40</v>
      </c>
      <c r="D10" s="12">
        <v>49</v>
      </c>
      <c r="E10" s="12">
        <v>48</v>
      </c>
      <c r="F10" s="12">
        <v>41</v>
      </c>
      <c r="G10" s="12">
        <v>60</v>
      </c>
      <c r="H10" s="12">
        <v>62</v>
      </c>
      <c r="I10" s="12">
        <v>47</v>
      </c>
      <c r="J10" s="12">
        <v>67</v>
      </c>
      <c r="K10" s="12">
        <v>59</v>
      </c>
    </row>
    <row r="11" spans="1:11" x14ac:dyDescent="0.35">
      <c r="A11" s="16" t="s">
        <v>351</v>
      </c>
      <c r="B11" s="12">
        <v>6</v>
      </c>
      <c r="C11" s="12">
        <v>11</v>
      </c>
      <c r="D11" s="12">
        <v>8</v>
      </c>
      <c r="E11" s="12">
        <v>4</v>
      </c>
      <c r="F11" s="12">
        <v>10</v>
      </c>
      <c r="G11" s="12">
        <v>15</v>
      </c>
      <c r="H11" s="12">
        <v>15</v>
      </c>
      <c r="I11" s="12">
        <v>13</v>
      </c>
      <c r="J11" s="12">
        <v>20</v>
      </c>
      <c r="K11" s="12">
        <v>13</v>
      </c>
    </row>
    <row r="12" spans="1:11" x14ac:dyDescent="0.35">
      <c r="A12" s="16" t="s">
        <v>352</v>
      </c>
      <c r="B12" s="12">
        <v>16</v>
      </c>
      <c r="C12" s="12">
        <v>27</v>
      </c>
      <c r="D12" s="12">
        <v>22</v>
      </c>
      <c r="E12" s="12">
        <v>26</v>
      </c>
      <c r="F12" s="12">
        <v>8</v>
      </c>
      <c r="G12" s="12">
        <v>13</v>
      </c>
      <c r="H12" s="12">
        <v>20</v>
      </c>
      <c r="I12" s="12">
        <v>14</v>
      </c>
      <c r="J12" s="12">
        <v>24</v>
      </c>
      <c r="K12" s="12">
        <v>20</v>
      </c>
    </row>
    <row r="13" spans="1:11" x14ac:dyDescent="0.35">
      <c r="A13" s="16" t="s">
        <v>353</v>
      </c>
      <c r="B13" s="12">
        <v>2</v>
      </c>
      <c r="C13" s="12">
        <v>4</v>
      </c>
      <c r="D13" s="12">
        <v>2</v>
      </c>
      <c r="E13" s="12">
        <v>0</v>
      </c>
      <c r="F13" s="12">
        <v>5</v>
      </c>
      <c r="G13" s="12">
        <v>4</v>
      </c>
      <c r="H13" s="12">
        <v>3</v>
      </c>
      <c r="I13" s="12">
        <v>7</v>
      </c>
      <c r="J13" s="12">
        <v>0</v>
      </c>
      <c r="K13" s="12">
        <v>1</v>
      </c>
    </row>
    <row r="14" spans="1:11" x14ac:dyDescent="0.35">
      <c r="A14" s="16" t="s">
        <v>354</v>
      </c>
      <c r="B14" s="12">
        <v>4</v>
      </c>
      <c r="C14" s="12">
        <v>2</v>
      </c>
      <c r="D14" s="12">
        <v>5</v>
      </c>
      <c r="E14" s="12">
        <v>2</v>
      </c>
      <c r="F14" s="12">
        <v>6</v>
      </c>
      <c r="G14" s="12">
        <v>4</v>
      </c>
      <c r="H14" s="12">
        <v>3</v>
      </c>
      <c r="I14" s="12">
        <v>1</v>
      </c>
      <c r="J14" s="12">
        <v>4</v>
      </c>
      <c r="K14" s="12">
        <v>0</v>
      </c>
    </row>
    <row r="15" spans="1:11" x14ac:dyDescent="0.35">
      <c r="A15" s="16" t="s">
        <v>355</v>
      </c>
      <c r="B15" s="12">
        <v>10</v>
      </c>
      <c r="C15" s="12">
        <v>15</v>
      </c>
      <c r="D15" s="12">
        <v>7</v>
      </c>
      <c r="E15" s="12">
        <v>9</v>
      </c>
      <c r="F15" s="12">
        <v>6</v>
      </c>
      <c r="G15" s="12">
        <v>5</v>
      </c>
      <c r="H15" s="12">
        <v>14</v>
      </c>
      <c r="I15" s="12">
        <v>10</v>
      </c>
      <c r="J15" s="12">
        <v>10</v>
      </c>
      <c r="K15" s="12">
        <v>9</v>
      </c>
    </row>
    <row r="16" spans="1:11" x14ac:dyDescent="0.35">
      <c r="A16" s="16" t="s">
        <v>356</v>
      </c>
      <c r="B16" s="12">
        <v>9</v>
      </c>
      <c r="C16" s="12">
        <v>2</v>
      </c>
      <c r="D16" s="12">
        <v>5</v>
      </c>
      <c r="E16" s="12">
        <v>1</v>
      </c>
      <c r="F16" s="12">
        <v>1</v>
      </c>
      <c r="G16" s="12">
        <v>0</v>
      </c>
      <c r="H16" s="12">
        <v>0</v>
      </c>
      <c r="I16" s="12">
        <v>0</v>
      </c>
      <c r="J16" s="12">
        <v>0</v>
      </c>
      <c r="K16" s="12">
        <v>0</v>
      </c>
    </row>
    <row r="17" spans="1:11" x14ac:dyDescent="0.35">
      <c r="A17" s="16" t="s">
        <v>357</v>
      </c>
      <c r="B17" s="12">
        <v>0</v>
      </c>
      <c r="C17" s="12">
        <v>4</v>
      </c>
      <c r="D17" s="12">
        <v>0</v>
      </c>
      <c r="E17" s="12">
        <v>0</v>
      </c>
      <c r="F17" s="12">
        <v>0</v>
      </c>
      <c r="G17" s="12">
        <v>0</v>
      </c>
      <c r="H17" s="12">
        <v>0</v>
      </c>
      <c r="I17" s="12">
        <v>0</v>
      </c>
      <c r="J17" s="12">
        <v>0</v>
      </c>
      <c r="K17" s="12">
        <v>5</v>
      </c>
    </row>
    <row r="18" spans="1:11" x14ac:dyDescent="0.35">
      <c r="A18" s="14" t="s">
        <v>139</v>
      </c>
      <c r="B18" s="12">
        <v>130</v>
      </c>
      <c r="C18" s="12">
        <v>124</v>
      </c>
      <c r="D18" s="12">
        <v>115</v>
      </c>
      <c r="E18" s="12">
        <v>109</v>
      </c>
      <c r="F18" s="12">
        <v>100</v>
      </c>
      <c r="G18" s="12">
        <v>122</v>
      </c>
      <c r="H18" s="12">
        <v>142</v>
      </c>
      <c r="I18" s="12">
        <v>112</v>
      </c>
      <c r="J18" s="12">
        <v>148</v>
      </c>
      <c r="K18" s="12">
        <v>130</v>
      </c>
    </row>
  </sheetData>
  <hyperlinks>
    <hyperlink ref="A2" location="'Cover page'!A1" display="Data notes apply to this table. Click here to see notes or return to cover page." xr:uid="{8D5BBAD0-B1F7-4355-8E20-7589795C405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FFB9-08FF-4E4F-9240-4689EAD4480A}">
  <dimension ref="A1:K31"/>
  <sheetViews>
    <sheetView zoomScaleNormal="100" workbookViewId="0"/>
  </sheetViews>
  <sheetFormatPr defaultRowHeight="14.5" x14ac:dyDescent="0.35"/>
  <cols>
    <col min="1" max="1" width="46.453125" bestFit="1" customWidth="1"/>
    <col min="2" max="2" width="17.54296875" bestFit="1" customWidth="1"/>
    <col min="3" max="11" width="5.1796875" bestFit="1" customWidth="1"/>
    <col min="12" max="12" width="5" bestFit="1" customWidth="1"/>
    <col min="13" max="22" width="16.81640625" bestFit="1" customWidth="1"/>
    <col min="24" max="24" width="11.26953125" bestFit="1" customWidth="1"/>
  </cols>
  <sheetData>
    <row r="1" spans="1:11" ht="17.5" thickBot="1" x14ac:dyDescent="0.45">
      <c r="A1" s="9" t="str">
        <f>'Cover page'!$A$52</f>
        <v>Table 9.3. Fatalities involving vehicles (count) by Deceased's activity type, 10 years (calendar) to 2023</v>
      </c>
    </row>
    <row r="2" spans="1:11" ht="15" thickTop="1" x14ac:dyDescent="0.35">
      <c r="A2" s="10" t="s">
        <v>18</v>
      </c>
    </row>
    <row r="3" spans="1:11" hidden="1" x14ac:dyDescent="0.35">
      <c r="A3" s="1" t="s">
        <v>19</v>
      </c>
      <c r="B3" t="s" vm="1">
        <v>20</v>
      </c>
    </row>
    <row r="4" spans="1:11" hidden="1" x14ac:dyDescent="0.35">
      <c r="A4" s="1" t="s">
        <v>346</v>
      </c>
      <c r="B4" t="s" vm="5">
        <v>347</v>
      </c>
    </row>
    <row r="5" spans="1:11" hidden="1" x14ac:dyDescent="0.35"/>
    <row r="6" spans="1:11" x14ac:dyDescent="0.35">
      <c r="A6" s="1" t="s">
        <v>23</v>
      </c>
    </row>
    <row r="7" spans="1:11" x14ac:dyDescent="0.35">
      <c r="B7" t="s">
        <v>24</v>
      </c>
      <c r="C7" t="s">
        <v>25</v>
      </c>
      <c r="D7" t="s">
        <v>26</v>
      </c>
      <c r="E7" t="s">
        <v>27</v>
      </c>
      <c r="F7" t="s">
        <v>28</v>
      </c>
      <c r="G7" t="s">
        <v>29</v>
      </c>
      <c r="H7" t="s">
        <v>30</v>
      </c>
      <c r="I7" t="s">
        <v>31</v>
      </c>
      <c r="J7" t="s">
        <v>32</v>
      </c>
      <c r="K7" t="s">
        <v>33</v>
      </c>
    </row>
    <row r="8" spans="1:11" x14ac:dyDescent="0.35">
      <c r="A8" s="16" t="s">
        <v>358</v>
      </c>
      <c r="B8" s="13">
        <v>0</v>
      </c>
      <c r="C8" s="13">
        <v>2</v>
      </c>
      <c r="D8" s="13">
        <v>0</v>
      </c>
      <c r="E8" s="13">
        <v>1</v>
      </c>
      <c r="F8" s="13">
        <v>0</v>
      </c>
      <c r="G8" s="13">
        <v>1</v>
      </c>
      <c r="H8" s="13">
        <v>3</v>
      </c>
      <c r="I8" s="13">
        <v>0</v>
      </c>
      <c r="J8" s="13">
        <v>0</v>
      </c>
      <c r="K8" s="13">
        <v>2</v>
      </c>
    </row>
    <row r="9" spans="1:11" x14ac:dyDescent="0.35">
      <c r="A9" s="16" t="s">
        <v>359</v>
      </c>
      <c r="B9" s="13">
        <v>0</v>
      </c>
      <c r="C9" s="13">
        <v>0</v>
      </c>
      <c r="D9" s="13">
        <v>0</v>
      </c>
      <c r="E9" s="13">
        <v>0</v>
      </c>
      <c r="F9" s="13">
        <v>0</v>
      </c>
      <c r="G9" s="13">
        <v>0</v>
      </c>
      <c r="H9" s="13">
        <v>0</v>
      </c>
      <c r="I9" s="13">
        <v>1</v>
      </c>
      <c r="J9" s="13">
        <v>0</v>
      </c>
      <c r="K9" s="13">
        <v>1</v>
      </c>
    </row>
    <row r="10" spans="1:11" x14ac:dyDescent="0.35">
      <c r="A10" s="16" t="s">
        <v>360</v>
      </c>
      <c r="B10" s="13">
        <v>0</v>
      </c>
      <c r="C10" s="13">
        <v>1</v>
      </c>
      <c r="D10" s="13">
        <v>3</v>
      </c>
      <c r="E10" s="13">
        <v>1</v>
      </c>
      <c r="F10" s="13">
        <v>0</v>
      </c>
      <c r="G10" s="13">
        <v>1</v>
      </c>
      <c r="H10" s="13">
        <v>5</v>
      </c>
      <c r="I10" s="13">
        <v>2</v>
      </c>
      <c r="J10" s="13">
        <v>5</v>
      </c>
      <c r="K10" s="13">
        <v>1</v>
      </c>
    </row>
    <row r="11" spans="1:11" x14ac:dyDescent="0.35">
      <c r="A11" s="16" t="s">
        <v>361</v>
      </c>
      <c r="B11" s="13">
        <v>69</v>
      </c>
      <c r="C11" s="13">
        <v>75</v>
      </c>
      <c r="D11" s="13">
        <v>74</v>
      </c>
      <c r="E11" s="13">
        <v>70</v>
      </c>
      <c r="F11" s="13">
        <v>49</v>
      </c>
      <c r="G11" s="13">
        <v>89</v>
      </c>
      <c r="H11" s="13">
        <v>56</v>
      </c>
      <c r="I11" s="13">
        <v>51</v>
      </c>
      <c r="J11" s="13">
        <v>76</v>
      </c>
      <c r="K11" s="13">
        <v>61</v>
      </c>
    </row>
    <row r="12" spans="1:11" x14ac:dyDescent="0.35">
      <c r="A12" s="16" t="s">
        <v>362</v>
      </c>
      <c r="B12" s="13">
        <v>2</v>
      </c>
      <c r="C12" s="13">
        <v>0</v>
      </c>
      <c r="D12" s="13">
        <v>1</v>
      </c>
      <c r="E12" s="13">
        <v>3</v>
      </c>
      <c r="F12" s="13">
        <v>4</v>
      </c>
      <c r="G12" s="13">
        <v>1</v>
      </c>
      <c r="H12" s="13">
        <v>4</v>
      </c>
      <c r="I12" s="13">
        <v>3</v>
      </c>
      <c r="J12" s="13">
        <v>2</v>
      </c>
      <c r="K12" s="13">
        <v>4</v>
      </c>
    </row>
    <row r="13" spans="1:11" x14ac:dyDescent="0.35">
      <c r="A13" s="16" t="s">
        <v>363</v>
      </c>
      <c r="B13" s="13">
        <v>0</v>
      </c>
      <c r="C13" s="13">
        <v>5</v>
      </c>
      <c r="D13" s="13">
        <v>3</v>
      </c>
      <c r="E13" s="13">
        <v>6</v>
      </c>
      <c r="F13" s="13">
        <v>0</v>
      </c>
      <c r="G13" s="13">
        <v>0</v>
      </c>
      <c r="H13" s="13">
        <v>2</v>
      </c>
      <c r="I13" s="13">
        <v>2</v>
      </c>
      <c r="J13" s="13">
        <v>0</v>
      </c>
      <c r="K13" s="13">
        <v>0</v>
      </c>
    </row>
    <row r="14" spans="1:11" x14ac:dyDescent="0.35">
      <c r="A14" s="16" t="s">
        <v>364</v>
      </c>
      <c r="B14" s="13">
        <v>0</v>
      </c>
      <c r="C14" s="13">
        <v>0</v>
      </c>
      <c r="D14" s="13">
        <v>0</v>
      </c>
      <c r="E14" s="13">
        <v>0</v>
      </c>
      <c r="F14" s="13">
        <v>0</v>
      </c>
      <c r="G14" s="13">
        <v>0</v>
      </c>
      <c r="H14" s="13">
        <v>0</v>
      </c>
      <c r="I14" s="13">
        <v>0</v>
      </c>
      <c r="J14" s="13">
        <v>0</v>
      </c>
      <c r="K14" s="13">
        <v>2</v>
      </c>
    </row>
    <row r="15" spans="1:11" x14ac:dyDescent="0.35">
      <c r="A15" s="16" t="s">
        <v>365</v>
      </c>
      <c r="B15" s="13">
        <v>13</v>
      </c>
      <c r="C15" s="13">
        <v>8</v>
      </c>
      <c r="D15" s="13">
        <v>3</v>
      </c>
      <c r="E15" s="13">
        <v>4</v>
      </c>
      <c r="F15" s="13">
        <v>5</v>
      </c>
      <c r="G15" s="13">
        <v>12</v>
      </c>
      <c r="H15" s="13">
        <v>11</v>
      </c>
      <c r="I15" s="13">
        <v>5</v>
      </c>
      <c r="J15" s="13">
        <v>5</v>
      </c>
      <c r="K15" s="13">
        <v>7</v>
      </c>
    </row>
    <row r="16" spans="1:11" x14ac:dyDescent="0.35">
      <c r="A16" s="16" t="s">
        <v>366</v>
      </c>
      <c r="B16" s="13">
        <v>0</v>
      </c>
      <c r="C16" s="13">
        <v>0</v>
      </c>
      <c r="D16" s="13">
        <v>0</v>
      </c>
      <c r="E16" s="13">
        <v>0</v>
      </c>
      <c r="F16" s="13">
        <v>0</v>
      </c>
      <c r="G16" s="13">
        <v>0</v>
      </c>
      <c r="H16" s="13">
        <v>0</v>
      </c>
      <c r="I16" s="13">
        <v>1</v>
      </c>
      <c r="J16" s="13">
        <v>2</v>
      </c>
      <c r="K16" s="13">
        <v>4</v>
      </c>
    </row>
    <row r="17" spans="1:11" x14ac:dyDescent="0.35">
      <c r="A17" s="16" t="s">
        <v>367</v>
      </c>
      <c r="B17" s="13">
        <v>5</v>
      </c>
      <c r="C17" s="13">
        <v>4</v>
      </c>
      <c r="D17" s="13">
        <v>0</v>
      </c>
      <c r="E17" s="13">
        <v>3</v>
      </c>
      <c r="F17" s="13">
        <v>0</v>
      </c>
      <c r="G17" s="13">
        <v>4</v>
      </c>
      <c r="H17" s="13">
        <v>2</v>
      </c>
      <c r="I17" s="13">
        <v>4</v>
      </c>
      <c r="J17" s="13">
        <v>6</v>
      </c>
      <c r="K17" s="13">
        <v>5</v>
      </c>
    </row>
    <row r="18" spans="1:11" x14ac:dyDescent="0.35">
      <c r="A18" s="16" t="s">
        <v>368</v>
      </c>
      <c r="B18" s="13">
        <v>0</v>
      </c>
      <c r="C18" s="13">
        <v>0</v>
      </c>
      <c r="D18" s="13">
        <v>0</v>
      </c>
      <c r="E18" s="13">
        <v>0</v>
      </c>
      <c r="F18" s="13">
        <v>0</v>
      </c>
      <c r="G18" s="13">
        <v>0</v>
      </c>
      <c r="H18" s="13">
        <v>0</v>
      </c>
      <c r="I18" s="13">
        <v>1</v>
      </c>
      <c r="J18" s="13">
        <v>0</v>
      </c>
      <c r="K18" s="13">
        <v>8</v>
      </c>
    </row>
    <row r="19" spans="1:11" x14ac:dyDescent="0.35">
      <c r="A19" s="16" t="s">
        <v>369</v>
      </c>
      <c r="B19" s="13">
        <v>11</v>
      </c>
      <c r="C19" s="13">
        <v>2</v>
      </c>
      <c r="D19" s="13">
        <v>3</v>
      </c>
      <c r="E19" s="13">
        <v>9</v>
      </c>
      <c r="F19" s="13">
        <v>5</v>
      </c>
      <c r="G19" s="13">
        <v>12</v>
      </c>
      <c r="H19" s="13">
        <v>11</v>
      </c>
      <c r="I19" s="13">
        <v>9</v>
      </c>
      <c r="J19" s="13">
        <v>9</v>
      </c>
      <c r="K19" s="13">
        <v>1</v>
      </c>
    </row>
    <row r="20" spans="1:11" x14ac:dyDescent="0.35">
      <c r="A20" s="16" t="s">
        <v>370</v>
      </c>
      <c r="B20" s="13">
        <v>0</v>
      </c>
      <c r="C20" s="13">
        <v>0</v>
      </c>
      <c r="D20" s="13">
        <v>0</v>
      </c>
      <c r="E20" s="13">
        <v>0</v>
      </c>
      <c r="F20" s="13">
        <v>0</v>
      </c>
      <c r="G20" s="13">
        <v>0</v>
      </c>
      <c r="H20" s="13">
        <v>0</v>
      </c>
      <c r="I20" s="13">
        <v>0</v>
      </c>
      <c r="J20" s="13">
        <v>0</v>
      </c>
      <c r="K20" s="13">
        <v>0</v>
      </c>
    </row>
    <row r="21" spans="1:11" x14ac:dyDescent="0.35">
      <c r="A21" s="16" t="s">
        <v>371</v>
      </c>
      <c r="B21" s="13">
        <v>1</v>
      </c>
      <c r="C21" s="13">
        <v>0</v>
      </c>
      <c r="D21" s="13">
        <v>0</v>
      </c>
      <c r="E21" s="13">
        <v>0</v>
      </c>
      <c r="F21" s="13">
        <v>0</v>
      </c>
      <c r="G21" s="13">
        <v>0</v>
      </c>
      <c r="H21" s="13">
        <v>0</v>
      </c>
      <c r="I21" s="13">
        <v>2</v>
      </c>
      <c r="J21" s="13">
        <v>2</v>
      </c>
      <c r="K21" s="13">
        <v>3</v>
      </c>
    </row>
    <row r="22" spans="1:11" x14ac:dyDescent="0.35">
      <c r="A22" s="16" t="s">
        <v>372</v>
      </c>
      <c r="B22" s="13">
        <v>0</v>
      </c>
      <c r="C22" s="13">
        <v>0</v>
      </c>
      <c r="D22" s="13">
        <v>0</v>
      </c>
      <c r="E22" s="13">
        <v>0</v>
      </c>
      <c r="F22" s="13">
        <v>0</v>
      </c>
      <c r="G22" s="13">
        <v>0</v>
      </c>
      <c r="H22" s="13">
        <v>2</v>
      </c>
      <c r="I22" s="13">
        <v>10</v>
      </c>
      <c r="J22" s="13">
        <v>5</v>
      </c>
      <c r="K22" s="13">
        <v>2</v>
      </c>
    </row>
    <row r="23" spans="1:11" x14ac:dyDescent="0.35">
      <c r="A23" s="16" t="s">
        <v>373</v>
      </c>
      <c r="B23" s="13">
        <v>0</v>
      </c>
      <c r="C23" s="13">
        <v>0</v>
      </c>
      <c r="D23" s="13">
        <v>0</v>
      </c>
      <c r="E23" s="13">
        <v>0</v>
      </c>
      <c r="F23" s="13">
        <v>0</v>
      </c>
      <c r="G23" s="13">
        <v>0</v>
      </c>
      <c r="H23" s="13">
        <v>0</v>
      </c>
      <c r="I23" s="13">
        <v>0</v>
      </c>
      <c r="J23" s="13">
        <v>0</v>
      </c>
      <c r="K23" s="13">
        <v>1</v>
      </c>
    </row>
    <row r="24" spans="1:11" x14ac:dyDescent="0.35">
      <c r="A24" s="16" t="s">
        <v>374</v>
      </c>
      <c r="B24" s="13">
        <v>0</v>
      </c>
      <c r="C24" s="13">
        <v>2</v>
      </c>
      <c r="D24" s="13">
        <v>0</v>
      </c>
      <c r="E24" s="13">
        <v>1</v>
      </c>
      <c r="F24" s="13">
        <v>1</v>
      </c>
      <c r="G24" s="13">
        <v>0</v>
      </c>
      <c r="H24" s="13">
        <v>2</v>
      </c>
      <c r="I24" s="13">
        <v>3</v>
      </c>
      <c r="J24" s="13">
        <v>1</v>
      </c>
      <c r="K24" s="13">
        <v>1</v>
      </c>
    </row>
    <row r="25" spans="1:11" x14ac:dyDescent="0.35">
      <c r="A25" s="16" t="s">
        <v>375</v>
      </c>
      <c r="B25" s="13">
        <v>1</v>
      </c>
      <c r="C25" s="13">
        <v>0</v>
      </c>
      <c r="D25" s="13">
        <v>0</v>
      </c>
      <c r="E25" s="13">
        <v>5</v>
      </c>
      <c r="F25" s="13">
        <v>1</v>
      </c>
      <c r="G25" s="13">
        <v>2</v>
      </c>
      <c r="H25" s="13">
        <v>7</v>
      </c>
      <c r="I25" s="13">
        <v>4</v>
      </c>
      <c r="J25" s="13">
        <v>0</v>
      </c>
      <c r="K25" s="13">
        <v>1</v>
      </c>
    </row>
    <row r="26" spans="1:11" x14ac:dyDescent="0.35">
      <c r="A26" s="16" t="s">
        <v>376</v>
      </c>
      <c r="B26" s="13">
        <v>0</v>
      </c>
      <c r="C26" s="13">
        <v>0</v>
      </c>
      <c r="D26" s="13">
        <v>0</v>
      </c>
      <c r="E26" s="13">
        <v>0</v>
      </c>
      <c r="F26" s="13">
        <v>0</v>
      </c>
      <c r="G26" s="13">
        <v>0</v>
      </c>
      <c r="H26" s="13">
        <v>0</v>
      </c>
      <c r="I26" s="13">
        <v>0</v>
      </c>
      <c r="J26" s="13">
        <v>1</v>
      </c>
      <c r="K26" s="13">
        <v>2</v>
      </c>
    </row>
    <row r="27" spans="1:11" x14ac:dyDescent="0.35">
      <c r="A27" s="16" t="s">
        <v>377</v>
      </c>
      <c r="B27" s="13">
        <v>2</v>
      </c>
      <c r="C27" s="13">
        <v>7</v>
      </c>
      <c r="D27" s="13">
        <v>6</v>
      </c>
      <c r="E27" s="13">
        <v>1</v>
      </c>
      <c r="F27" s="13">
        <v>10</v>
      </c>
      <c r="G27" s="13">
        <v>4</v>
      </c>
      <c r="H27" s="13">
        <v>13</v>
      </c>
      <c r="I27" s="13">
        <v>6</v>
      </c>
      <c r="J27" s="13">
        <v>11</v>
      </c>
      <c r="K27" s="13">
        <v>7</v>
      </c>
    </row>
    <row r="28" spans="1:11" x14ac:dyDescent="0.35">
      <c r="A28" s="16" t="s">
        <v>378</v>
      </c>
      <c r="B28" s="13">
        <v>16</v>
      </c>
      <c r="C28" s="13">
        <v>10</v>
      </c>
      <c r="D28" s="13">
        <v>5</v>
      </c>
      <c r="E28" s="13">
        <v>4</v>
      </c>
      <c r="F28" s="13">
        <v>11</v>
      </c>
      <c r="G28" s="13">
        <v>10</v>
      </c>
      <c r="H28" s="13">
        <v>24</v>
      </c>
      <c r="I28" s="13">
        <v>8</v>
      </c>
      <c r="J28" s="13">
        <v>12</v>
      </c>
      <c r="K28" s="13">
        <v>24</v>
      </c>
    </row>
    <row r="29" spans="1:11" x14ac:dyDescent="0.35">
      <c r="A29" s="16" t="s">
        <v>379</v>
      </c>
      <c r="B29" s="13">
        <v>0</v>
      </c>
      <c r="C29" s="13">
        <v>0</v>
      </c>
      <c r="D29" s="13">
        <v>0</v>
      </c>
      <c r="E29" s="13">
        <v>0</v>
      </c>
      <c r="F29" s="13">
        <v>0</v>
      </c>
      <c r="G29" s="13">
        <v>0</v>
      </c>
      <c r="H29" s="13">
        <v>0</v>
      </c>
      <c r="I29" s="13">
        <v>0</v>
      </c>
      <c r="J29" s="13">
        <v>0</v>
      </c>
      <c r="K29" s="13">
        <v>0</v>
      </c>
    </row>
    <row r="30" spans="1:11" x14ac:dyDescent="0.35">
      <c r="A30" s="16" t="s">
        <v>356</v>
      </c>
      <c r="B30" s="13">
        <v>1</v>
      </c>
      <c r="C30" s="13">
        <v>12</v>
      </c>
      <c r="D30" s="13">
        <v>4</v>
      </c>
      <c r="E30" s="13">
        <v>9</v>
      </c>
      <c r="F30" s="13">
        <v>1</v>
      </c>
      <c r="G30" s="13">
        <v>2</v>
      </c>
      <c r="H30" s="13">
        <v>4</v>
      </c>
      <c r="I30" s="13">
        <v>5</v>
      </c>
      <c r="J30" s="13">
        <v>5</v>
      </c>
      <c r="K30" s="13">
        <v>0</v>
      </c>
    </row>
    <row r="31" spans="1:11" x14ac:dyDescent="0.35">
      <c r="A31" s="14" t="s">
        <v>139</v>
      </c>
      <c r="B31" s="13">
        <v>121</v>
      </c>
      <c r="C31" s="13">
        <v>128</v>
      </c>
      <c r="D31" s="13">
        <v>102</v>
      </c>
      <c r="E31" s="13">
        <v>117</v>
      </c>
      <c r="F31" s="13">
        <v>87</v>
      </c>
      <c r="G31" s="13">
        <v>138</v>
      </c>
      <c r="H31" s="13">
        <v>146</v>
      </c>
      <c r="I31" s="13">
        <v>117</v>
      </c>
      <c r="J31" s="13">
        <v>142</v>
      </c>
      <c r="K31" s="13">
        <v>137</v>
      </c>
    </row>
  </sheetData>
  <hyperlinks>
    <hyperlink ref="A2" location="'Cover page'!A1" display="Data notes apply to this table. Click here to see notes or return to cover page." xr:uid="{EAF4C2AB-3EC5-448D-835A-459D1480017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C61BA-0961-4A8C-9A0F-6ED2C7FFE57F}">
  <dimension ref="A1:K31"/>
  <sheetViews>
    <sheetView zoomScaleNormal="100" workbookViewId="0"/>
  </sheetViews>
  <sheetFormatPr defaultRowHeight="14.5" x14ac:dyDescent="0.35"/>
  <cols>
    <col min="1" max="1" width="46.453125" bestFit="1" customWidth="1"/>
    <col min="2" max="2" width="17.54296875" bestFit="1" customWidth="1"/>
    <col min="3" max="11" width="7.81640625" bestFit="1" customWidth="1"/>
    <col min="12" max="12" width="14.81640625" bestFit="1" customWidth="1"/>
    <col min="13" max="13" width="16.453125" bestFit="1" customWidth="1"/>
    <col min="14" max="14" width="14.81640625" bestFit="1" customWidth="1"/>
    <col min="15" max="15" width="16.453125" bestFit="1" customWidth="1"/>
    <col min="16" max="16" width="14.81640625" bestFit="1" customWidth="1"/>
    <col min="17" max="17" width="16.453125" bestFit="1" customWidth="1"/>
    <col min="18" max="18" width="14.81640625" bestFit="1" customWidth="1"/>
    <col min="19" max="19" width="16.453125" bestFit="1" customWidth="1"/>
    <col min="20" max="20" width="14.81640625" bestFit="1" customWidth="1"/>
    <col min="21" max="21" width="16.453125" bestFit="1" customWidth="1"/>
    <col min="22" max="22" width="5.1796875" bestFit="1" customWidth="1"/>
    <col min="23" max="23" width="3.7265625" bestFit="1" customWidth="1"/>
    <col min="24" max="24" width="11.26953125" bestFit="1" customWidth="1"/>
  </cols>
  <sheetData>
    <row r="1" spans="1:11" ht="17.5" thickBot="1" x14ac:dyDescent="0.45">
      <c r="A1" s="9" t="str">
        <f>'Cover page'!$A$53</f>
        <v>Table 9.4. Fatalities involving vehicles (count) by Deceased's activity type, 10 years (financial) to 2022-23</v>
      </c>
    </row>
    <row r="2" spans="1:11" ht="15" thickTop="1" x14ac:dyDescent="0.35">
      <c r="A2" s="10" t="s">
        <v>18</v>
      </c>
    </row>
    <row r="3" spans="1:11" hidden="1" x14ac:dyDescent="0.35">
      <c r="A3" s="1" t="s">
        <v>142</v>
      </c>
      <c r="B3" t="s" vm="2">
        <v>20</v>
      </c>
    </row>
    <row r="4" spans="1:11" hidden="1" x14ac:dyDescent="0.35">
      <c r="A4" s="1" t="s">
        <v>346</v>
      </c>
      <c r="B4" t="s" vm="5">
        <v>347</v>
      </c>
    </row>
    <row r="5" spans="1:11" hidden="1" x14ac:dyDescent="0.35"/>
    <row r="6" spans="1:11" x14ac:dyDescent="0.35">
      <c r="A6" s="1" t="s">
        <v>23</v>
      </c>
    </row>
    <row r="7" spans="1:11" x14ac:dyDescent="0.35">
      <c r="B7" t="s">
        <v>143</v>
      </c>
      <c r="C7" t="s">
        <v>144</v>
      </c>
      <c r="D7" t="s">
        <v>145</v>
      </c>
      <c r="E7" t="s">
        <v>146</v>
      </c>
      <c r="F7" t="s">
        <v>147</v>
      </c>
      <c r="G7" t="s">
        <v>148</v>
      </c>
      <c r="H7" t="s">
        <v>149</v>
      </c>
      <c r="I7" t="s">
        <v>150</v>
      </c>
      <c r="J7" t="s">
        <v>151</v>
      </c>
      <c r="K7" t="s">
        <v>152</v>
      </c>
    </row>
    <row r="8" spans="1:11" x14ac:dyDescent="0.35">
      <c r="A8" s="16" t="s">
        <v>358</v>
      </c>
      <c r="B8" s="12">
        <v>2</v>
      </c>
      <c r="C8" s="12">
        <v>1</v>
      </c>
      <c r="D8" s="12">
        <v>1</v>
      </c>
      <c r="E8" s="12">
        <v>1</v>
      </c>
      <c r="F8" s="12">
        <v>0</v>
      </c>
      <c r="G8" s="12">
        <v>1</v>
      </c>
      <c r="H8" s="12">
        <v>3</v>
      </c>
      <c r="I8" s="12">
        <v>0</v>
      </c>
      <c r="J8" s="12">
        <v>0</v>
      </c>
      <c r="K8" s="12">
        <v>0</v>
      </c>
    </row>
    <row r="9" spans="1:11" x14ac:dyDescent="0.35">
      <c r="A9" s="16" t="s">
        <v>359</v>
      </c>
      <c r="B9" s="12">
        <v>0</v>
      </c>
      <c r="C9" s="12">
        <v>0</v>
      </c>
      <c r="D9" s="12">
        <v>0</v>
      </c>
      <c r="E9" s="12">
        <v>0</v>
      </c>
      <c r="F9" s="12">
        <v>0</v>
      </c>
      <c r="G9" s="12">
        <v>0</v>
      </c>
      <c r="H9" s="12">
        <v>0</v>
      </c>
      <c r="I9" s="12">
        <v>0</v>
      </c>
      <c r="J9" s="12">
        <v>1</v>
      </c>
      <c r="K9" s="12">
        <v>1</v>
      </c>
    </row>
    <row r="10" spans="1:11" x14ac:dyDescent="0.35">
      <c r="A10" s="16" t="s">
        <v>360</v>
      </c>
      <c r="B10" s="12">
        <v>1</v>
      </c>
      <c r="C10" s="12">
        <v>1</v>
      </c>
      <c r="D10" s="12">
        <v>1</v>
      </c>
      <c r="E10" s="12">
        <v>3</v>
      </c>
      <c r="F10" s="12">
        <v>0</v>
      </c>
      <c r="G10" s="12">
        <v>0</v>
      </c>
      <c r="H10" s="12">
        <v>3</v>
      </c>
      <c r="I10" s="12">
        <v>3</v>
      </c>
      <c r="J10" s="12">
        <v>5</v>
      </c>
      <c r="K10" s="12">
        <v>3</v>
      </c>
    </row>
    <row r="11" spans="1:11" x14ac:dyDescent="0.35">
      <c r="A11" s="16" t="s">
        <v>361</v>
      </c>
      <c r="B11" s="12">
        <v>71</v>
      </c>
      <c r="C11" s="12">
        <v>68</v>
      </c>
      <c r="D11" s="12">
        <v>70</v>
      </c>
      <c r="E11" s="12">
        <v>75</v>
      </c>
      <c r="F11" s="12">
        <v>61</v>
      </c>
      <c r="G11" s="12">
        <v>74</v>
      </c>
      <c r="H11" s="12">
        <v>66</v>
      </c>
      <c r="I11" s="12">
        <v>49</v>
      </c>
      <c r="J11" s="12">
        <v>76</v>
      </c>
      <c r="K11" s="12">
        <v>62</v>
      </c>
    </row>
    <row r="12" spans="1:11" x14ac:dyDescent="0.35">
      <c r="A12" s="16" t="s">
        <v>362</v>
      </c>
      <c r="B12" s="12">
        <v>1</v>
      </c>
      <c r="C12" s="12">
        <v>1</v>
      </c>
      <c r="D12" s="12">
        <v>0</v>
      </c>
      <c r="E12" s="12">
        <v>4</v>
      </c>
      <c r="F12" s="12">
        <v>1</v>
      </c>
      <c r="G12" s="12">
        <v>4</v>
      </c>
      <c r="H12" s="12">
        <v>2</v>
      </c>
      <c r="I12" s="12">
        <v>3</v>
      </c>
      <c r="J12" s="12">
        <v>3</v>
      </c>
      <c r="K12" s="12">
        <v>2</v>
      </c>
    </row>
    <row r="13" spans="1:11" x14ac:dyDescent="0.35">
      <c r="A13" s="16" t="s">
        <v>363</v>
      </c>
      <c r="B13" s="12">
        <v>2</v>
      </c>
      <c r="C13" s="12">
        <v>2</v>
      </c>
      <c r="D13" s="12">
        <v>5</v>
      </c>
      <c r="E13" s="12">
        <v>1</v>
      </c>
      <c r="F13" s="12">
        <v>6</v>
      </c>
      <c r="G13" s="12">
        <v>0</v>
      </c>
      <c r="H13" s="12">
        <v>2</v>
      </c>
      <c r="I13" s="12">
        <v>0</v>
      </c>
      <c r="J13" s="12">
        <v>2</v>
      </c>
      <c r="K13" s="12">
        <v>0</v>
      </c>
    </row>
    <row r="14" spans="1:11" x14ac:dyDescent="0.35">
      <c r="A14" s="16" t="s">
        <v>364</v>
      </c>
      <c r="B14" s="12">
        <v>0</v>
      </c>
      <c r="C14" s="12">
        <v>0</v>
      </c>
      <c r="D14" s="12">
        <v>0</v>
      </c>
      <c r="E14" s="12">
        <v>0</v>
      </c>
      <c r="F14" s="12">
        <v>0</v>
      </c>
      <c r="G14" s="12">
        <v>0</v>
      </c>
      <c r="H14" s="12">
        <v>0</v>
      </c>
      <c r="I14" s="12">
        <v>0</v>
      </c>
      <c r="J14" s="12">
        <v>0</v>
      </c>
      <c r="K14" s="12">
        <v>2</v>
      </c>
    </row>
    <row r="15" spans="1:11" x14ac:dyDescent="0.35">
      <c r="A15" s="16" t="s">
        <v>365</v>
      </c>
      <c r="B15" s="12">
        <v>20</v>
      </c>
      <c r="C15" s="12">
        <v>9</v>
      </c>
      <c r="D15" s="12">
        <v>4</v>
      </c>
      <c r="E15" s="12">
        <v>4</v>
      </c>
      <c r="F15" s="12">
        <v>4</v>
      </c>
      <c r="G15" s="12">
        <v>6</v>
      </c>
      <c r="H15" s="12">
        <v>16</v>
      </c>
      <c r="I15" s="12">
        <v>6</v>
      </c>
      <c r="J15" s="12">
        <v>5</v>
      </c>
      <c r="K15" s="12">
        <v>6</v>
      </c>
    </row>
    <row r="16" spans="1:11" x14ac:dyDescent="0.35">
      <c r="A16" s="16" t="s">
        <v>366</v>
      </c>
      <c r="B16" s="12">
        <v>0</v>
      </c>
      <c r="C16" s="12">
        <v>0</v>
      </c>
      <c r="D16" s="12">
        <v>0</v>
      </c>
      <c r="E16" s="12">
        <v>0</v>
      </c>
      <c r="F16" s="12">
        <v>0</v>
      </c>
      <c r="G16" s="12">
        <v>0</v>
      </c>
      <c r="H16" s="12">
        <v>0</v>
      </c>
      <c r="I16" s="12">
        <v>1</v>
      </c>
      <c r="J16" s="12">
        <v>0</v>
      </c>
      <c r="K16" s="12">
        <v>3</v>
      </c>
    </row>
    <row r="17" spans="1:11" x14ac:dyDescent="0.35">
      <c r="A17" s="16" t="s">
        <v>367</v>
      </c>
      <c r="B17" s="12">
        <v>6</v>
      </c>
      <c r="C17" s="12">
        <v>5</v>
      </c>
      <c r="D17" s="12">
        <v>1</v>
      </c>
      <c r="E17" s="12">
        <v>2</v>
      </c>
      <c r="F17" s="12">
        <v>1</v>
      </c>
      <c r="G17" s="12">
        <v>3</v>
      </c>
      <c r="H17" s="12">
        <v>3</v>
      </c>
      <c r="I17" s="12">
        <v>1</v>
      </c>
      <c r="J17" s="12">
        <v>6</v>
      </c>
      <c r="K17" s="12">
        <v>7</v>
      </c>
    </row>
    <row r="18" spans="1:11" x14ac:dyDescent="0.35">
      <c r="A18" s="16" t="s">
        <v>368</v>
      </c>
      <c r="B18" s="12">
        <v>0</v>
      </c>
      <c r="C18" s="12">
        <v>0</v>
      </c>
      <c r="D18" s="12">
        <v>0</v>
      </c>
      <c r="E18" s="12">
        <v>0</v>
      </c>
      <c r="F18" s="12">
        <v>0</v>
      </c>
      <c r="G18" s="12">
        <v>0</v>
      </c>
      <c r="H18" s="12">
        <v>0</v>
      </c>
      <c r="I18" s="12">
        <v>0</v>
      </c>
      <c r="J18" s="12">
        <v>1</v>
      </c>
      <c r="K18" s="12">
        <v>5</v>
      </c>
    </row>
    <row r="19" spans="1:11" x14ac:dyDescent="0.35">
      <c r="A19" s="16" t="s">
        <v>369</v>
      </c>
      <c r="B19" s="12">
        <v>12</v>
      </c>
      <c r="C19" s="12">
        <v>8</v>
      </c>
      <c r="D19" s="12">
        <v>3</v>
      </c>
      <c r="E19" s="12">
        <v>4</v>
      </c>
      <c r="F19" s="12">
        <v>6</v>
      </c>
      <c r="G19" s="12">
        <v>11</v>
      </c>
      <c r="H19" s="12">
        <v>12</v>
      </c>
      <c r="I19" s="12">
        <v>7</v>
      </c>
      <c r="J19" s="12">
        <v>9</v>
      </c>
      <c r="K19" s="12">
        <v>6</v>
      </c>
    </row>
    <row r="20" spans="1:11" x14ac:dyDescent="0.35">
      <c r="A20" s="16" t="s">
        <v>370</v>
      </c>
      <c r="B20" s="12">
        <v>0</v>
      </c>
      <c r="C20" s="12">
        <v>0</v>
      </c>
      <c r="D20" s="12">
        <v>0</v>
      </c>
      <c r="E20" s="12">
        <v>0</v>
      </c>
      <c r="F20" s="12">
        <v>0</v>
      </c>
      <c r="G20" s="12">
        <v>0</v>
      </c>
      <c r="H20" s="12">
        <v>0</v>
      </c>
      <c r="I20" s="12">
        <v>0</v>
      </c>
      <c r="J20" s="12">
        <v>0</v>
      </c>
      <c r="K20" s="12">
        <v>0</v>
      </c>
    </row>
    <row r="21" spans="1:11" x14ac:dyDescent="0.35">
      <c r="A21" s="16" t="s">
        <v>371</v>
      </c>
      <c r="B21" s="12">
        <v>0</v>
      </c>
      <c r="C21" s="12">
        <v>1</v>
      </c>
      <c r="D21" s="12">
        <v>0</v>
      </c>
      <c r="E21" s="12">
        <v>0</v>
      </c>
      <c r="F21" s="12">
        <v>0</v>
      </c>
      <c r="G21" s="12">
        <v>0</v>
      </c>
      <c r="H21" s="12">
        <v>0</v>
      </c>
      <c r="I21" s="12">
        <v>2</v>
      </c>
      <c r="J21" s="12">
        <v>1</v>
      </c>
      <c r="K21" s="12">
        <v>1</v>
      </c>
    </row>
    <row r="22" spans="1:11" x14ac:dyDescent="0.35">
      <c r="A22" s="16" t="s">
        <v>372</v>
      </c>
      <c r="B22" s="12">
        <v>0</v>
      </c>
      <c r="C22" s="12">
        <v>0</v>
      </c>
      <c r="D22" s="12">
        <v>0</v>
      </c>
      <c r="E22" s="12">
        <v>0</v>
      </c>
      <c r="F22" s="12">
        <v>0</v>
      </c>
      <c r="G22" s="12">
        <v>0</v>
      </c>
      <c r="H22" s="12">
        <v>0</v>
      </c>
      <c r="I22" s="12">
        <v>6</v>
      </c>
      <c r="J22" s="12">
        <v>7</v>
      </c>
      <c r="K22" s="12">
        <v>6</v>
      </c>
    </row>
    <row r="23" spans="1:11" x14ac:dyDescent="0.35">
      <c r="A23" s="16" t="s">
        <v>373</v>
      </c>
      <c r="B23" s="12">
        <v>0</v>
      </c>
      <c r="C23" s="12">
        <v>0</v>
      </c>
      <c r="D23" s="12">
        <v>0</v>
      </c>
      <c r="E23" s="12">
        <v>0</v>
      </c>
      <c r="F23" s="12">
        <v>0</v>
      </c>
      <c r="G23" s="12">
        <v>0</v>
      </c>
      <c r="H23" s="12">
        <v>0</v>
      </c>
      <c r="I23" s="12">
        <v>0</v>
      </c>
      <c r="J23" s="12">
        <v>0</v>
      </c>
      <c r="K23" s="12">
        <v>1</v>
      </c>
    </row>
    <row r="24" spans="1:11" x14ac:dyDescent="0.35">
      <c r="A24" s="16" t="s">
        <v>374</v>
      </c>
      <c r="B24" s="12">
        <v>0</v>
      </c>
      <c r="C24" s="12">
        <v>1</v>
      </c>
      <c r="D24" s="12">
        <v>1</v>
      </c>
      <c r="E24" s="12">
        <v>0</v>
      </c>
      <c r="F24" s="12">
        <v>2</v>
      </c>
      <c r="G24" s="12">
        <v>0</v>
      </c>
      <c r="H24" s="12">
        <v>1</v>
      </c>
      <c r="I24" s="12">
        <v>2</v>
      </c>
      <c r="J24" s="12">
        <v>3</v>
      </c>
      <c r="K24" s="12">
        <v>0</v>
      </c>
    </row>
    <row r="25" spans="1:11" x14ac:dyDescent="0.35">
      <c r="A25" s="16" t="s">
        <v>375</v>
      </c>
      <c r="B25" s="12">
        <v>0</v>
      </c>
      <c r="C25" s="12">
        <v>1</v>
      </c>
      <c r="D25" s="12">
        <v>0</v>
      </c>
      <c r="E25" s="12">
        <v>3</v>
      </c>
      <c r="F25" s="12">
        <v>3</v>
      </c>
      <c r="G25" s="12">
        <v>0</v>
      </c>
      <c r="H25" s="12">
        <v>6</v>
      </c>
      <c r="I25" s="12">
        <v>5</v>
      </c>
      <c r="J25" s="12">
        <v>2</v>
      </c>
      <c r="K25" s="12">
        <v>0</v>
      </c>
    </row>
    <row r="26" spans="1:11" x14ac:dyDescent="0.35">
      <c r="A26" s="16" t="s">
        <v>376</v>
      </c>
      <c r="B26" s="12">
        <v>0</v>
      </c>
      <c r="C26" s="12">
        <v>0</v>
      </c>
      <c r="D26" s="12">
        <v>0</v>
      </c>
      <c r="E26" s="12">
        <v>0</v>
      </c>
      <c r="F26" s="12">
        <v>0</v>
      </c>
      <c r="G26" s="12">
        <v>0</v>
      </c>
      <c r="H26" s="12">
        <v>0</v>
      </c>
      <c r="I26" s="12">
        <v>0</v>
      </c>
      <c r="J26" s="12">
        <v>1</v>
      </c>
      <c r="K26" s="12">
        <v>1</v>
      </c>
    </row>
    <row r="27" spans="1:11" x14ac:dyDescent="0.35">
      <c r="A27" s="16" t="s">
        <v>377</v>
      </c>
      <c r="B27" s="12">
        <v>3</v>
      </c>
      <c r="C27" s="12">
        <v>4</v>
      </c>
      <c r="D27" s="12">
        <v>9</v>
      </c>
      <c r="E27" s="12">
        <v>3</v>
      </c>
      <c r="F27" s="12">
        <v>6</v>
      </c>
      <c r="G27" s="12">
        <v>6</v>
      </c>
      <c r="H27" s="12">
        <v>5</v>
      </c>
      <c r="I27" s="12">
        <v>12</v>
      </c>
      <c r="J27" s="12">
        <v>10</v>
      </c>
      <c r="K27" s="12">
        <v>7</v>
      </c>
    </row>
    <row r="28" spans="1:11" x14ac:dyDescent="0.35">
      <c r="A28" s="16" t="s">
        <v>378</v>
      </c>
      <c r="B28" s="12">
        <v>10</v>
      </c>
      <c r="C28" s="12">
        <v>14</v>
      </c>
      <c r="D28" s="12">
        <v>11</v>
      </c>
      <c r="E28" s="12">
        <v>5</v>
      </c>
      <c r="F28" s="12">
        <v>5</v>
      </c>
      <c r="G28" s="12">
        <v>14</v>
      </c>
      <c r="H28" s="12">
        <v>22</v>
      </c>
      <c r="I28" s="12">
        <v>10</v>
      </c>
      <c r="J28" s="12">
        <v>10</v>
      </c>
      <c r="K28" s="12">
        <v>15</v>
      </c>
    </row>
    <row r="29" spans="1:11" x14ac:dyDescent="0.35">
      <c r="A29" s="16" t="s">
        <v>379</v>
      </c>
      <c r="B29" s="12">
        <v>0</v>
      </c>
      <c r="C29" s="12">
        <v>0</v>
      </c>
      <c r="D29" s="12">
        <v>0</v>
      </c>
      <c r="E29" s="12">
        <v>0</v>
      </c>
      <c r="F29" s="12">
        <v>0</v>
      </c>
      <c r="G29" s="12">
        <v>0</v>
      </c>
      <c r="H29" s="12">
        <v>0</v>
      </c>
      <c r="I29" s="12">
        <v>0</v>
      </c>
      <c r="J29" s="12">
        <v>0</v>
      </c>
      <c r="K29" s="12">
        <v>0</v>
      </c>
    </row>
    <row r="30" spans="1:11" x14ac:dyDescent="0.35">
      <c r="A30" s="16" t="s">
        <v>356</v>
      </c>
      <c r="B30" s="12">
        <v>2</v>
      </c>
      <c r="C30" s="12">
        <v>8</v>
      </c>
      <c r="D30" s="12">
        <v>9</v>
      </c>
      <c r="E30" s="12">
        <v>4</v>
      </c>
      <c r="F30" s="12">
        <v>5</v>
      </c>
      <c r="G30" s="12">
        <v>3</v>
      </c>
      <c r="H30" s="12">
        <v>1</v>
      </c>
      <c r="I30" s="12">
        <v>5</v>
      </c>
      <c r="J30" s="12">
        <v>6</v>
      </c>
      <c r="K30" s="12">
        <v>2</v>
      </c>
    </row>
    <row r="31" spans="1:11" x14ac:dyDescent="0.35">
      <c r="A31" s="14" t="s">
        <v>139</v>
      </c>
      <c r="B31" s="12">
        <v>130</v>
      </c>
      <c r="C31" s="12">
        <v>124</v>
      </c>
      <c r="D31" s="12">
        <v>115</v>
      </c>
      <c r="E31" s="12">
        <v>109</v>
      </c>
      <c r="F31" s="12">
        <v>100</v>
      </c>
      <c r="G31" s="12">
        <v>122</v>
      </c>
      <c r="H31" s="12">
        <v>142</v>
      </c>
      <c r="I31" s="12">
        <v>112</v>
      </c>
      <c r="J31" s="12">
        <v>148</v>
      </c>
      <c r="K31" s="12">
        <v>130</v>
      </c>
    </row>
  </sheetData>
  <hyperlinks>
    <hyperlink ref="A2" location="'Cover page'!A1" display="Data notes apply to this table. Click here to see notes or return to cover page." xr:uid="{B4AE81FE-FEB6-4176-990F-F219A51B39A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EEAF3DF0CF1C41B6DC6B738A22612F" ma:contentTypeVersion="15" ma:contentTypeDescription="Create a new document." ma:contentTypeScope="" ma:versionID="075c267677f873c15b558bbb9b668880">
  <xsd:schema xmlns:xsd="http://www.w3.org/2001/XMLSchema" xmlns:xs="http://www.w3.org/2001/XMLSchema" xmlns:p="http://schemas.microsoft.com/office/2006/metadata/properties" xmlns:ns2="5a7e0719-0196-463d-acfd-efaabea506e1" xmlns:ns3="127bf4a0-1f91-4705-be0f-8ea75b183e71" targetNamespace="http://schemas.microsoft.com/office/2006/metadata/properties" ma:root="true" ma:fieldsID="66da261b4fb8ccdfa6eecd0c5f493ba8" ns2:_="" ns3:_="">
    <xsd:import namespace="5a7e0719-0196-463d-acfd-efaabea506e1"/>
    <xsd:import namespace="127bf4a0-1f91-4705-be0f-8ea75b183e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e0719-0196-463d-acfd-efaabea50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7bf4a0-1f91-4705-be0f-8ea75b183e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4577dd8-7d98-40f8-a882-442dcc87a6eb}" ma:internalName="TaxCatchAll" ma:showField="CatchAllData" ma:web="127bf4a0-1f91-4705-be0f-8ea75b183e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a7e0719-0196-463d-acfd-efaabea506e1">
      <Terms xmlns="http://schemas.microsoft.com/office/infopath/2007/PartnerControls"/>
    </lcf76f155ced4ddcb4097134ff3c332f>
    <TaxCatchAll xmlns="127bf4a0-1f91-4705-be0f-8ea75b183e71" xsi:nil="true"/>
  </documentManagement>
</p:properties>
</file>

<file path=customXml/itemProps1.xml><?xml version="1.0" encoding="utf-8"?>
<ds:datastoreItem xmlns:ds="http://schemas.openxmlformats.org/officeDocument/2006/customXml" ds:itemID="{F1D010FC-3B04-42BE-A9C3-7BAB3BA202AE}">
  <ds:schemaRefs>
    <ds:schemaRef ds:uri="http://schemas.microsoft.com/sharepoint/v3/contenttype/forms"/>
  </ds:schemaRefs>
</ds:datastoreItem>
</file>

<file path=customXml/itemProps2.xml><?xml version="1.0" encoding="utf-8"?>
<ds:datastoreItem xmlns:ds="http://schemas.openxmlformats.org/officeDocument/2006/customXml" ds:itemID="{F0AD714C-AE50-49D0-9F41-FCA3E83EB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e0719-0196-463d-acfd-efaabea506e1"/>
    <ds:schemaRef ds:uri="127bf4a0-1f91-4705-be0f-8ea75b183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A2B718-1032-4260-BF4A-068705D2FEAA}">
  <ds:schemaRefs>
    <ds:schemaRef ds:uri="http://schemas.microsoft.com/DataMashup"/>
  </ds:schemaRefs>
</ds:datastoreItem>
</file>

<file path=customXml/itemProps4.xml><?xml version="1.0" encoding="utf-8"?>
<ds:datastoreItem xmlns:ds="http://schemas.openxmlformats.org/officeDocument/2006/customXml" ds:itemID="{E721B557-65AE-4BC0-A9BC-14D1E10C0EAD}">
  <ds:schemaRefs>
    <ds:schemaRef ds:uri="http://schemas.microsoft.com/office/2006/metadata/properties"/>
    <ds:schemaRef ds:uri="http://schemas.microsoft.com/office/infopath/2007/PartnerControls"/>
    <ds:schemaRef ds:uri="5a7e0719-0196-463d-acfd-efaabea506e1"/>
    <ds:schemaRef ds:uri="127bf4a0-1f91-4705-be0f-8ea75b183e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 page</vt:lpstr>
      <vt:lpstr>Table 1.1</vt:lpstr>
      <vt:lpstr>Table 1.2</vt:lpstr>
      <vt:lpstr>Table 1.3</vt:lpstr>
      <vt:lpstr>Table 1.4</vt:lpstr>
      <vt:lpstr>Table 2.1</vt:lpstr>
      <vt:lpstr>Table 2.2</vt:lpstr>
      <vt:lpstr>Table 2.3</vt:lpstr>
      <vt:lpstr>Table 2.4</vt:lpstr>
      <vt:lpstr>Table 3.1</vt:lpstr>
      <vt:lpstr>Table 3.2</vt:lpstr>
      <vt:lpstr>Table 4.1</vt:lpstr>
      <vt:lpstr>Table 4.2</vt:lpstr>
      <vt:lpstr>Table 5.1</vt:lpstr>
      <vt:lpstr>Table 5.2</vt:lpstr>
      <vt:lpstr>Table 6.1</vt:lpstr>
      <vt:lpstr>Table 6.2</vt:lpstr>
      <vt:lpstr>Table 6.3</vt:lpstr>
      <vt:lpstr>Table 6.4</vt:lpstr>
      <vt:lpstr>Table 7.1</vt:lpstr>
      <vt:lpstr>Table 7.2</vt:lpstr>
      <vt:lpstr>Table 7.3</vt:lpstr>
      <vt:lpstr>Table 7.4</vt:lpstr>
      <vt:lpstr>Table 8.1</vt:lpstr>
      <vt:lpstr>Table 8.2</vt:lpstr>
      <vt:lpstr>Table 9.1</vt:lpstr>
      <vt:lpstr>Table 9.2</vt:lpstr>
      <vt:lpstr>Table 9.3</vt:lpstr>
      <vt:lpstr>Table 9.4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O'NEILL,Rhys</dc:creator>
  <cp:keywords/>
  <dc:description/>
  <cp:lastModifiedBy>Ren Fisher</cp:lastModifiedBy>
  <cp:revision/>
  <dcterms:created xsi:type="dcterms:W3CDTF">2024-10-01T23:32:38Z</dcterms:created>
  <dcterms:modified xsi:type="dcterms:W3CDTF">2025-01-31T03:43:52Z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2024-10-02T02:05:51Z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9e7f7c12-bb3e-4ce7-9f74-570ccd2728cf</vt:lpwstr>
  </property>
  <property fmtid="{D5CDD505-2E9C-101B-9397-08002B2CF9AE}" pid="8" name="MSIP_Label_79d889eb-932f-4752-8739-64d25806ef64_ContentBits">
    <vt:lpwstr>0</vt:lpwstr>
  </property>
  <property fmtid="{D5CDD505-2E9C-101B-9397-08002B2CF9AE}" pid="9" name="ContentTypeId">
    <vt:lpwstr>0x01010022EEAF3DF0CF1C41B6DC6B738A22612F</vt:lpwstr>
  </property>
  <property fmtid="{D5CDD505-2E9C-101B-9397-08002B2CF9AE}" pid="10" name="MediaServiceImageTags">
    <vt:lpwstr/>
  </property>
</Properties>
</file>